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Hosp Outpatient" sheetId="1" r:id="rId1"/>
  </sheets>
  <definedNames>
    <definedName name="_xlnm.Print_Area" localSheetId="0">'Hosp Outpatient'!$A$1:$M$126</definedName>
  </definedNames>
  <calcPr fullCalcOnLoad="1"/>
</workbook>
</file>

<file path=xl/sharedStrings.xml><?xml version="1.0" encoding="utf-8"?>
<sst xmlns="http://schemas.openxmlformats.org/spreadsheetml/2006/main" count="203" uniqueCount="114">
  <si>
    <t>Medicare $</t>
  </si>
  <si>
    <t>Change</t>
  </si>
  <si>
    <t>Medicare</t>
  </si>
  <si>
    <t>Difference</t>
  </si>
  <si>
    <t>HCPCS</t>
  </si>
  <si>
    <t>DESCRIPTION</t>
  </si>
  <si>
    <t>in RVUs</t>
  </si>
  <si>
    <t>in RVU %</t>
  </si>
  <si>
    <t>C.F. &amp; RVUs</t>
  </si>
  <si>
    <t>in $$$</t>
  </si>
  <si>
    <t>Fna w/o image</t>
  </si>
  <si>
    <t>Drainage of skin abscess</t>
  </si>
  <si>
    <t>Removal of fixation device</t>
  </si>
  <si>
    <t>Diagnostic laryngoscopy</t>
  </si>
  <si>
    <t>Diagnostic anoscopy</t>
  </si>
  <si>
    <t>Insert uteri tandems/ovoids</t>
  </si>
  <si>
    <t>Pelvic examination</t>
  </si>
  <si>
    <t>Echograp trans r, pros study</t>
  </si>
  <si>
    <t>Echo guide for biopsy</t>
  </si>
  <si>
    <t>Echo guidance radiotherapy</t>
  </si>
  <si>
    <t>Radiation therapy planning</t>
  </si>
  <si>
    <t>Set radiation therapy field</t>
  </si>
  <si>
    <t>Radiation therapy dose plan</t>
  </si>
  <si>
    <t>Radiotherapy dose plan, imrt</t>
  </si>
  <si>
    <t>Teletx isodose plan simple</t>
  </si>
  <si>
    <t>Teletx isodose plan complex</t>
  </si>
  <si>
    <t>Special teletx port plan</t>
  </si>
  <si>
    <t>Brachytx isodose calc simp</t>
  </si>
  <si>
    <t>Brachytx isodose calc interm</t>
  </si>
  <si>
    <t>Brachytx isodose plan compl</t>
  </si>
  <si>
    <t>Special radiation dosimetry</t>
  </si>
  <si>
    <t>Radiation treatment aid(s)</t>
  </si>
  <si>
    <t>Radiation tx management, x5</t>
  </si>
  <si>
    <t>Radiation therapy management</t>
  </si>
  <si>
    <t>Stereotactic radiation trmt</t>
  </si>
  <si>
    <t>SBRT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</si>
  <si>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</si>
  <si>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</si>
  <si>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</si>
  <si>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</si>
  <si>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</si>
  <si>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</si>
  <si>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Apply interstit radiat simpl</t>
  </si>
  <si>
    <t>Apply interstit radiat inter</t>
  </si>
  <si>
    <t>Apply interstit radiat compl</t>
  </si>
  <si>
    <t>Apply surface radiation</t>
  </si>
  <si>
    <t>Radiation handling</t>
  </si>
  <si>
    <t>Placement interstitial devices</t>
  </si>
  <si>
    <t>Trans. Needle Plcmnt- prostate</t>
  </si>
  <si>
    <t>NOTE: changes above relate ONLY to Medicare payments</t>
  </si>
  <si>
    <t>Facility Total</t>
  </si>
  <si>
    <t>CPTs+</t>
  </si>
  <si>
    <t>HDR Brachytx, 1 channel</t>
  </si>
  <si>
    <t>HDR Brachytx, 2-12 channels</t>
  </si>
  <si>
    <t>HDR Brachytx, &gt;12 channels</t>
  </si>
  <si>
    <t>Totals</t>
  </si>
  <si>
    <t>Percent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</si>
  <si>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</si>
  <si>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</si>
  <si>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</si>
  <si>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</si>
  <si>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</si>
  <si>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</si>
  <si>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</si>
  <si>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</si>
  <si>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</si>
  <si>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MLC Devices for IMRT</t>
  </si>
  <si>
    <t>Plcmt needles, caths, pelvic region</t>
  </si>
  <si>
    <t>Placement interstitial devices, H&amp;N</t>
  </si>
  <si>
    <t>Hospital Discharge Day</t>
  </si>
  <si>
    <t>Afterloading vaginal cylinder, HDR</t>
  </si>
  <si>
    <t>Nuclear rx intra-arterial</t>
  </si>
  <si>
    <t>Ins mark abd/pel for rt perq</t>
  </si>
  <si>
    <t>External radiation dosimetry</t>
  </si>
  <si>
    <t>Subtotal</t>
  </si>
  <si>
    <t>Annualized</t>
  </si>
  <si>
    <t>in %</t>
  </si>
  <si>
    <t>2015</t>
  </si>
  <si>
    <r>
      <t>w/</t>
    </r>
    <r>
      <rPr>
        <b/>
        <sz val="9"/>
        <rFont val="Arial"/>
        <family val="2"/>
      </rPr>
      <t>2015</t>
    </r>
  </si>
  <si>
    <t xml:space="preserve"> * In Column H, enter first six months CY 2015 Mcre CPTs</t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</si>
  <si>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assumes consistent year-over-year CPT volume</t>
    </r>
  </si>
  <si>
    <t>2016</t>
  </si>
  <si>
    <t>2016:15</t>
  </si>
  <si>
    <t>2015*</t>
  </si>
  <si>
    <r>
      <t>w/</t>
    </r>
    <r>
      <rPr>
        <b/>
        <sz val="9"/>
        <rFont val="Arial"/>
        <family val="2"/>
      </rPr>
      <t>2016</t>
    </r>
  </si>
  <si>
    <r>
      <rPr>
        <u val="single"/>
        <sz val="11"/>
        <color indexed="8"/>
        <rFont val="Arial Narrow"/>
        <family val="2"/>
      </rPr>
      <t>Note</t>
    </r>
    <r>
      <rPr>
        <sz val="11"/>
        <color indexed="8"/>
        <rFont val="Arial Narrow"/>
        <family val="2"/>
      </rPr>
      <t>: Neither 2015 nor 2016 RVUs above are adjusted for state/regional GPCIs</t>
    </r>
  </si>
  <si>
    <t>G6001</t>
  </si>
  <si>
    <t>G6002</t>
  </si>
  <si>
    <t>G6017</t>
  </si>
  <si>
    <t>Respir Motion Mgmt Simul</t>
  </si>
  <si>
    <t>Nuclear rx iv admin</t>
  </si>
  <si>
    <r>
      <rPr>
        <u val="single"/>
        <sz val="11"/>
        <color indexed="8"/>
        <rFont val="Calibri"/>
        <family val="2"/>
      </rPr>
      <t>Note</t>
    </r>
    <r>
      <rPr>
        <sz val="10"/>
        <rFont val="Arial"/>
        <family val="0"/>
      </rPr>
      <t>: CPT is a registered trademark of the American Medical Association</t>
    </r>
  </si>
  <si>
    <r>
      <rPr>
        <u val="single"/>
        <sz val="11"/>
        <color indexed="8"/>
        <rFont val="Arial Narrow"/>
        <family val="2"/>
      </rPr>
      <t>Sources</t>
    </r>
    <r>
      <rPr>
        <sz val="11"/>
        <color indexed="8"/>
        <rFont val="Arial Narrow"/>
        <family val="2"/>
      </rPr>
      <t>:  CMS-1631-P (2016); CMS-1612-FC (2015), January release</t>
    </r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</si>
  <si>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the C.F. used in column I is $35.8441 (avg. for 1st 6 mo., $35.7547 and $35.9335 for 2nd 6 mo.); on 1/1/2016 it rises to $36.1096</t>
    </r>
  </si>
  <si>
    <t>see 77387</t>
  </si>
  <si>
    <t>deleted</t>
  </si>
  <si>
    <t>new code</t>
  </si>
  <si>
    <r>
      <rPr>
        <b/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a 2% sequestration adjustment applies to Medicare payments through 6/2024</t>
    </r>
  </si>
  <si>
    <t>Guidance for radiation tx delivery</t>
  </si>
  <si>
    <r>
      <rPr>
        <u val="single"/>
        <sz val="11"/>
        <color indexed="10"/>
        <rFont val="Arial Narrow"/>
        <family val="2"/>
      </rPr>
      <t>Note</t>
    </r>
    <r>
      <rPr>
        <sz val="11"/>
        <color indexed="10"/>
        <rFont val="Arial Narrow"/>
        <family val="2"/>
      </rPr>
      <t>: values in red indicate decreased RVUs and/or payments for 2016</t>
    </r>
  </si>
  <si>
    <r>
      <t>Spreadsheet prepared for SATRO</t>
    </r>
    <r>
      <rPr>
        <sz val="10"/>
        <rFont val="Calibri"/>
        <family val="2"/>
      </rPr>
      <t>©</t>
    </r>
    <r>
      <rPr>
        <sz val="10"/>
        <rFont val="Arial"/>
        <family val="0"/>
      </rPr>
      <t xml:space="preserve"> by Paul Williams</t>
    </r>
  </si>
  <si>
    <t xml:space="preserve">Copyright SATRO© 2015-2016 </t>
  </si>
  <si>
    <r>
      <rPr>
        <u val="single"/>
        <sz val="11"/>
        <color indexed="8"/>
        <rFont val="Arial Narrow"/>
        <family val="2"/>
      </rPr>
      <t>Note</t>
    </r>
    <r>
      <rPr>
        <sz val="11"/>
        <color indexed="8"/>
        <rFont val="Arial Narrow"/>
        <family val="2"/>
      </rPr>
      <t>: Medicare no longer pays for the E&amp;M consult codes, 99241-55</t>
    </r>
  </si>
  <si>
    <t xml:space="preserve">CT Guidance for RT Fields </t>
  </si>
  <si>
    <t>Echo guidance radiotherapy (see 77387)</t>
  </si>
  <si>
    <t>Stereoscopic x-ray guidance (see 77387</t>
  </si>
  <si>
    <t>Intrafraction track motion (see 77387)</t>
  </si>
  <si>
    <t>Instructions:</t>
  </si>
  <si>
    <t xml:space="preserve">1) enter the frequencies of your G codes, G6001-G60017,  in lines (H96-98); </t>
  </si>
  <si>
    <t xml:space="preserve">2) the sum of these cells will auto populate a total for 77387-26 I in cell H43; and, </t>
  </si>
  <si>
    <t xml:space="preserve">   now apply, and for other edits which became effective in CY 2015</t>
  </si>
  <si>
    <t xml:space="preserve">3) revise the unit count for prior year units billed in CY 2015 for which bundling edits </t>
  </si>
  <si>
    <r>
      <rPr>
        <u val="single"/>
        <sz val="11"/>
        <rFont val="Arial Narrow"/>
        <family val="2"/>
      </rPr>
      <t>Note</t>
    </r>
    <r>
      <rPr>
        <sz val="11"/>
        <rFont val="Arial Narrow"/>
        <family val="2"/>
      </rPr>
      <t>: 77387 includes G6001, G6002 and G6107; see if final rule also bundles in 77014-26</t>
    </r>
  </si>
  <si>
    <t>2015-16 Part B Hospoital Physician RVUs, Plug and Playr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</si>
</sst>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%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 Narrow"/>
      <family val="2"/>
    </font>
    <font>
      <u val="single"/>
      <sz val="8"/>
      <name val="Arial"/>
      <family val="2"/>
    </font>
    <font>
      <u val="single"/>
      <sz val="8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1"/>
      <name val="Arial Narrow"/>
      <family val="2"/>
    </font>
    <font>
      <u val="single"/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Arial Narrow"/>
      <family val="2"/>
    </font>
    <font>
      <u val="single"/>
      <sz val="11"/>
      <color indexed="10"/>
      <name val="Arial Narrow"/>
      <family val="2"/>
    </font>
    <font>
      <sz val="8"/>
      <color indexed="8"/>
      <name val="Arial Narrow"/>
      <family val="2"/>
    </font>
    <font>
      <u val="single"/>
      <sz val="11"/>
      <color indexed="8"/>
      <name val="Calibri"/>
      <family val="2"/>
    </font>
    <font>
      <sz val="11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u val="singleAccounting"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18"/>
      <name val="Calibri"/>
      <family val="2"/>
    </font>
    <font>
      <sz val="11"/>
      <color indexed="18"/>
      <name val="Calibri"/>
      <family val="2"/>
    </font>
    <font>
      <sz val="8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sz val="10"/>
      <color rgb="FFFF0000"/>
      <name val="Calibri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 val="single"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8"/>
      <color theme="3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3" fillId="0" borderId="0" xfId="55" applyNumberFormat="1" applyFont="1" applyBorder="1" applyAlignment="1" applyProtection="1" quotePrefix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5" applyNumberFormat="1" applyFont="1" applyBorder="1" applyAlignment="1" applyProtection="1">
      <alignment/>
      <protection locked="0"/>
    </xf>
    <xf numFmtId="5" fontId="10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6" fontId="4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6" fontId="0" fillId="0" borderId="12" xfId="0" applyNumberFormat="1" applyFont="1" applyBorder="1" applyAlignment="1" applyProtection="1">
      <alignment/>
      <protection locked="0"/>
    </xf>
    <xf numFmtId="38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8" fontId="0" fillId="0" borderId="0" xfId="0" applyNumberFormat="1" applyFont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16" fillId="33" borderId="0" xfId="0" applyFont="1" applyFill="1" applyBorder="1" applyAlignment="1" applyProtection="1" quotePrefix="1">
      <alignment horizontal="left"/>
      <protection locked="0"/>
    </xf>
    <xf numFmtId="10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14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 quotePrefix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2" fontId="0" fillId="0" borderId="12" xfId="0" applyNumberFormat="1" applyBorder="1" applyAlignment="1">
      <alignment/>
    </xf>
    <xf numFmtId="164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15" fillId="33" borderId="0" xfId="55" applyNumberFormat="1" applyFont="1" applyFill="1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3" fontId="0" fillId="4" borderId="12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4" fillId="2" borderId="0" xfId="0" applyFont="1" applyFill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55" applyNumberFormat="1" applyFont="1" applyBorder="1" applyAlignment="1" applyProtection="1" quotePrefix="1">
      <alignment horizontal="center"/>
      <protection locked="0"/>
    </xf>
    <xf numFmtId="0" fontId="0" fillId="0" borderId="0" xfId="55" applyNumberFormat="1" applyFont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55" applyNumberFormat="1" applyFont="1" applyBorder="1" applyAlignment="1" applyProtection="1" quotePrefix="1">
      <alignment horizontal="center"/>
      <protection locked="0"/>
    </xf>
    <xf numFmtId="2" fontId="0" fillId="0" borderId="12" xfId="0" applyNumberForma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10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 applyProtection="1" quotePrefix="1">
      <alignment horizontal="left" vertical="center"/>
      <protection/>
    </xf>
    <xf numFmtId="0" fontId="19" fillId="0" borderId="0" xfId="0" applyFont="1" applyFill="1" applyAlignment="1" applyProtection="1" quotePrefix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38" fontId="9" fillId="0" borderId="14" xfId="0" applyNumberFormat="1" applyFont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2" fontId="0" fillId="0" borderId="13" xfId="0" applyNumberFormat="1" applyFont="1" applyBorder="1" applyAlignment="1" applyProtection="1">
      <alignment horizontal="center"/>
      <protection locked="0"/>
    </xf>
    <xf numFmtId="10" fontId="0" fillId="0" borderId="15" xfId="0" applyNumberFormat="1" applyFont="1" applyBorder="1" applyAlignment="1" applyProtection="1">
      <alignment horizontal="center"/>
      <protection locked="0"/>
    </xf>
    <xf numFmtId="3" fontId="0" fillId="4" borderId="15" xfId="0" applyNumberFormat="1" applyFont="1" applyFill="1" applyBorder="1" applyAlignment="1" applyProtection="1">
      <alignment horizontal="center"/>
      <protection locked="0"/>
    </xf>
    <xf numFmtId="6" fontId="0" fillId="0" borderId="15" xfId="0" applyNumberFormat="1" applyFont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6" fontId="0" fillId="0" borderId="16" xfId="0" applyNumberFormat="1" applyFont="1" applyBorder="1" applyAlignment="1" applyProtection="1">
      <alignment/>
      <protection locked="0"/>
    </xf>
    <xf numFmtId="167" fontId="0" fillId="0" borderId="15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7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 quotePrefix="1">
      <alignment horizontal="left"/>
      <protection/>
    </xf>
    <xf numFmtId="0" fontId="11" fillId="0" borderId="0" xfId="0" applyFont="1" applyFill="1" applyAlignment="1" applyProtection="1" quotePrefix="1">
      <alignment horizontal="left"/>
      <protection/>
    </xf>
    <xf numFmtId="0" fontId="22" fillId="0" borderId="0" xfId="0" applyFont="1" applyAlignment="1" applyProtection="1" quotePrefix="1">
      <alignment horizontal="left"/>
      <protection/>
    </xf>
    <xf numFmtId="3" fontId="0" fillId="0" borderId="15" xfId="0" applyNumberFormat="1" applyFill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2" fontId="0" fillId="0" borderId="17" xfId="0" applyNumberFormat="1" applyBorder="1" applyAlignment="1">
      <alignment/>
    </xf>
    <xf numFmtId="0" fontId="75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16" fillId="0" borderId="0" xfId="0" applyFont="1" applyFill="1" applyAlignment="1">
      <alignment/>
    </xf>
    <xf numFmtId="2" fontId="76" fillId="0" borderId="13" xfId="0" applyNumberFormat="1" applyFont="1" applyBorder="1" applyAlignment="1" applyProtection="1">
      <alignment horizontal="center"/>
      <protection locked="0"/>
    </xf>
    <xf numFmtId="10" fontId="76" fillId="0" borderId="15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 quotePrefix="1">
      <alignment horizontal="left"/>
      <protection locked="0"/>
    </xf>
    <xf numFmtId="49" fontId="25" fillId="0" borderId="0" xfId="0" applyNumberFormat="1" applyFont="1" applyAlignment="1" applyProtection="1" quotePrefix="1">
      <alignment horizontal="left"/>
      <protection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9" fillId="0" borderId="12" xfId="0" applyNumberFormat="1" applyFont="1" applyFill="1" applyBorder="1" applyAlignment="1" applyProtection="1">
      <alignment/>
      <protection locked="0"/>
    </xf>
    <xf numFmtId="38" fontId="0" fillId="0" borderId="12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37" fontId="27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 quotePrefix="1">
      <alignment horizontal="left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34" borderId="0" xfId="0" applyFont="1" applyFill="1" applyAlignment="1" applyProtection="1" quotePrefix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0" xfId="0" applyFill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 quotePrefix="1">
      <alignment horizontal="left"/>
      <protection locked="0"/>
    </xf>
    <xf numFmtId="0" fontId="75" fillId="0" borderId="10" xfId="0" applyFont="1" applyFill="1" applyBorder="1" applyAlignment="1" applyProtection="1" quotePrefix="1">
      <alignment horizontal="left" vertical="center" wrapText="1"/>
      <protection/>
    </xf>
    <xf numFmtId="0" fontId="77" fillId="0" borderId="0" xfId="0" applyFont="1" applyFill="1" applyAlignment="1" applyProtection="1" quotePrefix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78" fillId="0" borderId="0" xfId="0" applyFont="1" applyFill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0" xfId="0" applyFont="1" applyAlignment="1" applyProtection="1">
      <alignment horizontal="center"/>
      <protection/>
    </xf>
    <xf numFmtId="0" fontId="78" fillId="0" borderId="0" xfId="0" applyFont="1" applyFill="1" applyAlignment="1" applyProtection="1" quotePrefix="1">
      <alignment horizontal="left"/>
      <protection/>
    </xf>
    <xf numFmtId="2" fontId="0" fillId="0" borderId="10" xfId="0" applyNumberFormat="1" applyBorder="1" applyAlignment="1">
      <alignment/>
    </xf>
    <xf numFmtId="0" fontId="75" fillId="0" borderId="12" xfId="0" applyFont="1" applyFill="1" applyBorder="1" applyAlignment="1" applyProtection="1" quotePrefix="1">
      <alignment horizontal="left" vertical="center" wrapText="1"/>
      <protection/>
    </xf>
    <xf numFmtId="0" fontId="78" fillId="0" borderId="0" xfId="0" applyFont="1" applyAlignment="1" applyProtection="1" quotePrefix="1">
      <alignment horizontal="left" vertical="center"/>
      <protection/>
    </xf>
    <xf numFmtId="0" fontId="20" fillId="8" borderId="0" xfId="0" applyFont="1" applyFill="1" applyAlignment="1" applyProtection="1">
      <alignment/>
      <protection/>
    </xf>
    <xf numFmtId="0" fontId="24" fillId="8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0"/>
  <sheetViews>
    <sheetView tabSelected="1" zoomScalePageLayoutView="0" workbookViewId="0" topLeftCell="A4">
      <selection activeCell="I21" sqref="I21"/>
    </sheetView>
  </sheetViews>
  <sheetFormatPr defaultColWidth="9.140625" defaultRowHeight="12.75"/>
  <cols>
    <col min="1" max="1" width="7.421875" style="0" customWidth="1"/>
    <col min="2" max="2" width="3.8515625" style="0" customWidth="1"/>
    <col min="3" max="3" width="34.140625" style="0" customWidth="1"/>
    <col min="4" max="5" width="9.8515625" style="0" customWidth="1"/>
    <col min="6" max="7" width="9.7109375" style="0" customWidth="1"/>
    <col min="8" max="8" width="7.7109375" style="0" customWidth="1"/>
    <col min="9" max="10" width="12.7109375" style="0" customWidth="1"/>
    <col min="11" max="11" width="11.28125" style="0" customWidth="1"/>
    <col min="12" max="12" width="10.57421875" style="0" customWidth="1"/>
    <col min="13" max="13" width="9.140625" style="0" customWidth="1"/>
  </cols>
  <sheetData>
    <row r="2" spans="1:12" ht="12.75">
      <c r="A2" s="43"/>
      <c r="B2" s="2"/>
      <c r="C2" s="2"/>
      <c r="D2" s="3"/>
      <c r="E2" s="49"/>
      <c r="F2" s="49" t="s">
        <v>82</v>
      </c>
      <c r="G2" s="49" t="s">
        <v>82</v>
      </c>
      <c r="H2" s="3" t="s">
        <v>83</v>
      </c>
      <c r="I2" s="4" t="s">
        <v>0</v>
      </c>
      <c r="J2" s="53" t="s">
        <v>0</v>
      </c>
      <c r="K2" s="49" t="s">
        <v>82</v>
      </c>
      <c r="L2" s="49" t="s">
        <v>82</v>
      </c>
    </row>
    <row r="3" spans="1:12" ht="12.75">
      <c r="A3" s="2"/>
      <c r="B3" s="113"/>
      <c r="C3" s="2"/>
      <c r="D3" s="3" t="s">
        <v>77</v>
      </c>
      <c r="E3" s="49" t="s">
        <v>81</v>
      </c>
      <c r="F3" s="50" t="s">
        <v>1</v>
      </c>
      <c r="G3" s="50" t="s">
        <v>1</v>
      </c>
      <c r="H3" s="47" t="s">
        <v>2</v>
      </c>
      <c r="I3" s="65" t="s">
        <v>78</v>
      </c>
      <c r="J3" s="66" t="s">
        <v>84</v>
      </c>
      <c r="K3" s="53" t="s">
        <v>3</v>
      </c>
      <c r="L3" s="53" t="s">
        <v>3</v>
      </c>
    </row>
    <row r="4" spans="1:12" ht="13.5">
      <c r="A4" s="5" t="s">
        <v>4</v>
      </c>
      <c r="B4" s="114"/>
      <c r="C4" s="5" t="s">
        <v>5</v>
      </c>
      <c r="D4" s="24" t="s">
        <v>50</v>
      </c>
      <c r="E4" s="52" t="s">
        <v>50</v>
      </c>
      <c r="F4" s="51" t="s">
        <v>6</v>
      </c>
      <c r="G4" s="51" t="s">
        <v>7</v>
      </c>
      <c r="H4" s="48" t="s">
        <v>51</v>
      </c>
      <c r="I4" s="7" t="s">
        <v>8</v>
      </c>
      <c r="J4" s="52" t="s">
        <v>8</v>
      </c>
      <c r="K4" s="54" t="s">
        <v>9</v>
      </c>
      <c r="L4" s="54" t="s">
        <v>76</v>
      </c>
    </row>
    <row r="5" spans="1:12" ht="12.75">
      <c r="A5" s="67">
        <v>10021</v>
      </c>
      <c r="B5" s="112"/>
      <c r="C5" s="15" t="s">
        <v>10</v>
      </c>
      <c r="D5" s="88">
        <v>2</v>
      </c>
      <c r="E5" s="88">
        <v>2</v>
      </c>
      <c r="F5" s="89">
        <f>+E5-D5</f>
        <v>0</v>
      </c>
      <c r="G5" s="90">
        <f>F5/D5</f>
        <v>0</v>
      </c>
      <c r="H5" s="91"/>
      <c r="I5" s="92">
        <f>35.8441*D5*H5</f>
        <v>0</v>
      </c>
      <c r="J5" s="93">
        <f>36.1096*E5*H5</f>
        <v>0</v>
      </c>
      <c r="K5" s="94">
        <f>J5-I5</f>
        <v>0</v>
      </c>
      <c r="L5" s="95" t="e">
        <f>K5/I5</f>
        <v>#DIV/0!</v>
      </c>
    </row>
    <row r="6" spans="1:12" ht="12.75">
      <c r="A6" s="67">
        <v>10060</v>
      </c>
      <c r="B6" s="112"/>
      <c r="C6" s="15" t="s">
        <v>11</v>
      </c>
      <c r="D6" s="55">
        <v>2.76</v>
      </c>
      <c r="E6" s="55">
        <v>2.77</v>
      </c>
      <c r="F6" s="89">
        <f aca="true" t="shared" si="0" ref="F6:F43">+E6-D6</f>
        <v>0.010000000000000231</v>
      </c>
      <c r="G6" s="90">
        <f aca="true" t="shared" si="1" ref="G6:G42">F6/D6</f>
        <v>0.003623188405797185</v>
      </c>
      <c r="H6" s="63"/>
      <c r="I6" s="28">
        <f aca="true" t="shared" si="2" ref="I6:I20">35.8441*D6*H6</f>
        <v>0</v>
      </c>
      <c r="J6" s="107">
        <f aca="true" t="shared" si="3" ref="J6:J42">36.1096*E6*H6</f>
        <v>0</v>
      </c>
      <c r="K6" s="38">
        <f aca="true" t="shared" si="4" ref="K6:K41">J6-I6</f>
        <v>0</v>
      </c>
      <c r="L6" s="45" t="e">
        <f>K6/I6</f>
        <v>#DIV/0!</v>
      </c>
    </row>
    <row r="7" spans="1:12" ht="12.75">
      <c r="A7" s="67">
        <v>20665</v>
      </c>
      <c r="B7" s="112"/>
      <c r="C7" s="15" t="s">
        <v>12</v>
      </c>
      <c r="D7" s="55">
        <v>2.57</v>
      </c>
      <c r="E7" s="55">
        <v>2.69</v>
      </c>
      <c r="F7" s="89">
        <f t="shared" si="0"/>
        <v>0.1200000000000001</v>
      </c>
      <c r="G7" s="90">
        <f t="shared" si="1"/>
        <v>0.04669260700389109</v>
      </c>
      <c r="H7" s="63"/>
      <c r="I7" s="28">
        <f t="shared" si="2"/>
        <v>0</v>
      </c>
      <c r="J7" s="107">
        <f t="shared" si="3"/>
        <v>0</v>
      </c>
      <c r="K7" s="38">
        <f t="shared" si="4"/>
        <v>0</v>
      </c>
      <c r="L7" s="45" t="e">
        <f aca="true" t="shared" si="5" ref="L7:L41">K7/I7</f>
        <v>#DIV/0!</v>
      </c>
    </row>
    <row r="8" spans="1:12" ht="12.75">
      <c r="A8" s="67">
        <v>31575</v>
      </c>
      <c r="B8" s="112"/>
      <c r="C8" s="15" t="s">
        <v>13</v>
      </c>
      <c r="D8" s="55">
        <v>2.21</v>
      </c>
      <c r="E8" s="55">
        <v>2.22</v>
      </c>
      <c r="F8" s="89">
        <f t="shared" si="0"/>
        <v>0.010000000000000231</v>
      </c>
      <c r="G8" s="90">
        <f t="shared" si="1"/>
        <v>0.004524886877828159</v>
      </c>
      <c r="H8" s="63"/>
      <c r="I8" s="28">
        <f>35.8441*D8*H8</f>
        <v>0</v>
      </c>
      <c r="J8" s="107">
        <f>36.1096*E8*H8</f>
        <v>0</v>
      </c>
      <c r="K8" s="38">
        <f t="shared" si="4"/>
        <v>0</v>
      </c>
      <c r="L8" s="45" t="e">
        <f t="shared" si="5"/>
        <v>#DIV/0!</v>
      </c>
    </row>
    <row r="9" spans="1:12" ht="12.75">
      <c r="A9" s="67">
        <v>41019</v>
      </c>
      <c r="B9" s="112"/>
      <c r="C9" s="40" t="s">
        <v>68</v>
      </c>
      <c r="D9" s="55">
        <v>13.37</v>
      </c>
      <c r="E9" s="55">
        <v>14.05</v>
      </c>
      <c r="F9" s="89">
        <f t="shared" si="0"/>
        <v>0.6800000000000015</v>
      </c>
      <c r="G9" s="90">
        <f t="shared" si="1"/>
        <v>0.05086013462976825</v>
      </c>
      <c r="H9" s="63"/>
      <c r="I9" s="28">
        <f t="shared" si="2"/>
        <v>0</v>
      </c>
      <c r="J9" s="107">
        <f t="shared" si="3"/>
        <v>0</v>
      </c>
      <c r="K9" s="38">
        <f t="shared" si="4"/>
        <v>0</v>
      </c>
      <c r="L9" s="45" t="e">
        <f t="shared" si="5"/>
        <v>#DIV/0!</v>
      </c>
    </row>
    <row r="10" spans="1:12" ht="12.75">
      <c r="A10" s="67">
        <v>46600</v>
      </c>
      <c r="B10" s="112"/>
      <c r="C10" s="15" t="s">
        <v>14</v>
      </c>
      <c r="D10" s="55">
        <v>1.17</v>
      </c>
      <c r="E10" s="55">
        <v>1.18</v>
      </c>
      <c r="F10" s="89">
        <f t="shared" si="0"/>
        <v>0.010000000000000009</v>
      </c>
      <c r="G10" s="90">
        <f t="shared" si="1"/>
        <v>0.008547008547008555</v>
      </c>
      <c r="H10" s="63"/>
      <c r="I10" s="28">
        <f t="shared" si="2"/>
        <v>0</v>
      </c>
      <c r="J10" s="107">
        <f t="shared" si="3"/>
        <v>0</v>
      </c>
      <c r="K10" s="38">
        <f t="shared" si="4"/>
        <v>0</v>
      </c>
      <c r="L10" s="45" t="e">
        <f t="shared" si="5"/>
        <v>#DIV/0!</v>
      </c>
    </row>
    <row r="11" spans="1:12" ht="12.75">
      <c r="A11" s="67">
        <v>49411</v>
      </c>
      <c r="B11" s="112"/>
      <c r="C11" s="41" t="s">
        <v>72</v>
      </c>
      <c r="D11" s="55">
        <v>5.74</v>
      </c>
      <c r="E11" s="55">
        <v>5.77</v>
      </c>
      <c r="F11" s="89">
        <f t="shared" si="0"/>
        <v>0.02999999999999936</v>
      </c>
      <c r="G11" s="90">
        <f t="shared" si="1"/>
        <v>0.005226480836236822</v>
      </c>
      <c r="H11" s="63"/>
      <c r="I11" s="28">
        <f t="shared" si="2"/>
        <v>0</v>
      </c>
      <c r="J11" s="107">
        <f t="shared" si="3"/>
        <v>0</v>
      </c>
      <c r="K11" s="38">
        <f t="shared" si="4"/>
        <v>0</v>
      </c>
      <c r="L11" s="45" t="e">
        <f t="shared" si="5"/>
        <v>#DIV/0!</v>
      </c>
    </row>
    <row r="12" spans="1:12" ht="12.75">
      <c r="A12" s="67">
        <v>55875</v>
      </c>
      <c r="B12" s="112"/>
      <c r="C12" s="15" t="s">
        <v>48</v>
      </c>
      <c r="D12" s="55">
        <v>21.87</v>
      </c>
      <c r="E12" s="55">
        <v>22.01</v>
      </c>
      <c r="F12" s="89">
        <f t="shared" si="0"/>
        <v>0.14000000000000057</v>
      </c>
      <c r="G12" s="90">
        <f t="shared" si="1"/>
        <v>0.006401463191586674</v>
      </c>
      <c r="H12" s="63"/>
      <c r="I12" s="28">
        <f t="shared" si="2"/>
        <v>0</v>
      </c>
      <c r="J12" s="107">
        <f t="shared" si="3"/>
        <v>0</v>
      </c>
      <c r="K12" s="38">
        <f t="shared" si="4"/>
        <v>0</v>
      </c>
      <c r="L12" s="45" t="e">
        <f t="shared" si="5"/>
        <v>#DIV/0!</v>
      </c>
    </row>
    <row r="13" spans="1:12" ht="12.75">
      <c r="A13" s="29">
        <v>55876</v>
      </c>
      <c r="B13" s="76"/>
      <c r="C13" s="9" t="s">
        <v>47</v>
      </c>
      <c r="D13" s="55">
        <v>2.89</v>
      </c>
      <c r="E13" s="55">
        <v>2.92</v>
      </c>
      <c r="F13" s="89">
        <f t="shared" si="0"/>
        <v>0.029999999999999805</v>
      </c>
      <c r="G13" s="90">
        <f t="shared" si="1"/>
        <v>0.010380622837370174</v>
      </c>
      <c r="H13" s="63"/>
      <c r="I13" s="28">
        <f t="shared" si="2"/>
        <v>0</v>
      </c>
      <c r="J13" s="107">
        <f t="shared" si="3"/>
        <v>0</v>
      </c>
      <c r="K13" s="38">
        <f t="shared" si="4"/>
        <v>0</v>
      </c>
      <c r="L13" s="45" t="e">
        <f t="shared" si="5"/>
        <v>#DIV/0!</v>
      </c>
    </row>
    <row r="14" spans="1:12" ht="12.75">
      <c r="A14" s="68">
        <v>55920</v>
      </c>
      <c r="B14" s="112"/>
      <c r="C14" s="15" t="s">
        <v>67</v>
      </c>
      <c r="D14" s="55">
        <v>12.78</v>
      </c>
      <c r="E14" s="55">
        <v>13.3</v>
      </c>
      <c r="F14" s="89">
        <f t="shared" si="0"/>
        <v>0.5200000000000014</v>
      </c>
      <c r="G14" s="90">
        <f t="shared" si="1"/>
        <v>0.040688575899843614</v>
      </c>
      <c r="H14" s="63"/>
      <c r="I14" s="28">
        <f t="shared" si="2"/>
        <v>0</v>
      </c>
      <c r="J14" s="107">
        <f t="shared" si="3"/>
        <v>0</v>
      </c>
      <c r="K14" s="38">
        <f t="shared" si="4"/>
        <v>0</v>
      </c>
      <c r="L14" s="45" t="e">
        <f t="shared" si="5"/>
        <v>#DIV/0!</v>
      </c>
    </row>
    <row r="15" spans="1:12" ht="12.75">
      <c r="A15" s="67">
        <v>57155</v>
      </c>
      <c r="B15" s="67"/>
      <c r="C15" s="40" t="s">
        <v>15</v>
      </c>
      <c r="D15" s="55">
        <v>8.26</v>
      </c>
      <c r="E15" s="55">
        <v>8.6</v>
      </c>
      <c r="F15" s="89">
        <f t="shared" si="0"/>
        <v>0.33999999999999986</v>
      </c>
      <c r="G15" s="90">
        <f t="shared" si="1"/>
        <v>0.041162227602905554</v>
      </c>
      <c r="H15" s="63"/>
      <c r="I15" s="28">
        <f t="shared" si="2"/>
        <v>0</v>
      </c>
      <c r="J15" s="107">
        <f t="shared" si="3"/>
        <v>0</v>
      </c>
      <c r="K15" s="38">
        <f t="shared" si="4"/>
        <v>0</v>
      </c>
      <c r="L15" s="45" t="e">
        <f t="shared" si="5"/>
        <v>#DIV/0!</v>
      </c>
    </row>
    <row r="16" spans="1:12" ht="12.75">
      <c r="A16" s="67">
        <v>57156</v>
      </c>
      <c r="B16" s="67"/>
      <c r="C16" s="40" t="s">
        <v>70</v>
      </c>
      <c r="D16" s="55">
        <v>4.16</v>
      </c>
      <c r="E16" s="55">
        <v>4.35</v>
      </c>
      <c r="F16" s="89">
        <f t="shared" si="0"/>
        <v>0.1899999999999995</v>
      </c>
      <c r="G16" s="90">
        <f t="shared" si="1"/>
        <v>0.0456730769230768</v>
      </c>
      <c r="H16" s="63"/>
      <c r="I16" s="28">
        <f t="shared" si="2"/>
        <v>0</v>
      </c>
      <c r="J16" s="107">
        <f t="shared" si="3"/>
        <v>0</v>
      </c>
      <c r="K16" s="38">
        <f t="shared" si="4"/>
        <v>0</v>
      </c>
      <c r="L16" s="45" t="e">
        <f t="shared" si="5"/>
        <v>#DIV/0!</v>
      </c>
    </row>
    <row r="17" spans="1:12" ht="12.75">
      <c r="A17" s="69">
        <v>57410</v>
      </c>
      <c r="B17" s="117"/>
      <c r="C17" s="15" t="s">
        <v>16</v>
      </c>
      <c r="D17" s="55">
        <v>3.09</v>
      </c>
      <c r="E17" s="55">
        <v>3.07</v>
      </c>
      <c r="F17" s="121">
        <f t="shared" si="0"/>
        <v>-0.020000000000000018</v>
      </c>
      <c r="G17" s="122">
        <f t="shared" si="1"/>
        <v>-0.00647249190938512</v>
      </c>
      <c r="H17" s="63"/>
      <c r="I17" s="28">
        <f t="shared" si="2"/>
        <v>0</v>
      </c>
      <c r="J17" s="107">
        <f t="shared" si="3"/>
        <v>0</v>
      </c>
      <c r="K17" s="38">
        <f t="shared" si="4"/>
        <v>0</v>
      </c>
      <c r="L17" s="45" t="e">
        <f t="shared" si="5"/>
        <v>#DIV/0!</v>
      </c>
    </row>
    <row r="18" spans="1:12" ht="12.75">
      <c r="A18" s="29">
        <v>76873</v>
      </c>
      <c r="B18" s="76">
        <v>26</v>
      </c>
      <c r="C18" s="23" t="s">
        <v>17</v>
      </c>
      <c r="D18" s="55">
        <v>2.19</v>
      </c>
      <c r="E18" s="55">
        <v>2.25</v>
      </c>
      <c r="F18" s="89">
        <f t="shared" si="0"/>
        <v>0.06000000000000005</v>
      </c>
      <c r="G18" s="90">
        <f t="shared" si="1"/>
        <v>0.02739726027397263</v>
      </c>
      <c r="H18" s="63"/>
      <c r="I18" s="28">
        <f t="shared" si="2"/>
        <v>0</v>
      </c>
      <c r="J18" s="107">
        <f t="shared" si="3"/>
        <v>0</v>
      </c>
      <c r="K18" s="38">
        <f t="shared" si="4"/>
        <v>0</v>
      </c>
      <c r="L18" s="45" t="e">
        <f t="shared" si="5"/>
        <v>#DIV/0!</v>
      </c>
    </row>
    <row r="19" spans="1:12" ht="12.75">
      <c r="A19" s="29">
        <v>76942</v>
      </c>
      <c r="B19" s="76">
        <v>26</v>
      </c>
      <c r="C19" s="9" t="s">
        <v>18</v>
      </c>
      <c r="D19" s="55">
        <v>0.94</v>
      </c>
      <c r="E19" s="55">
        <v>0.95</v>
      </c>
      <c r="F19" s="89">
        <f t="shared" si="0"/>
        <v>0.010000000000000009</v>
      </c>
      <c r="G19" s="90">
        <f t="shared" si="1"/>
        <v>0.010638297872340436</v>
      </c>
      <c r="H19" s="63"/>
      <c r="I19" s="28">
        <f t="shared" si="2"/>
        <v>0</v>
      </c>
      <c r="J19" s="107">
        <f t="shared" si="3"/>
        <v>0</v>
      </c>
      <c r="K19" s="38">
        <f t="shared" si="4"/>
        <v>0</v>
      </c>
      <c r="L19" s="45" t="e">
        <f t="shared" si="5"/>
        <v>#DIV/0!</v>
      </c>
    </row>
    <row r="20" spans="1:12" ht="12.75">
      <c r="A20" s="67">
        <v>76965</v>
      </c>
      <c r="B20" s="112">
        <v>26</v>
      </c>
      <c r="C20" s="42" t="s">
        <v>19</v>
      </c>
      <c r="D20" s="78">
        <v>1.88</v>
      </c>
      <c r="E20" s="55">
        <v>1.92</v>
      </c>
      <c r="F20" s="89">
        <f t="shared" si="0"/>
        <v>0.040000000000000036</v>
      </c>
      <c r="G20" s="90">
        <f t="shared" si="1"/>
        <v>0.02127659574468087</v>
      </c>
      <c r="H20" s="63"/>
      <c r="I20" s="28">
        <f t="shared" si="2"/>
        <v>0</v>
      </c>
      <c r="J20" s="107">
        <f t="shared" si="3"/>
        <v>0</v>
      </c>
      <c r="K20" s="38">
        <f t="shared" si="4"/>
        <v>0</v>
      </c>
      <c r="L20" s="45" t="e">
        <f t="shared" si="5"/>
        <v>#DIV/0!</v>
      </c>
    </row>
    <row r="21" spans="1:12" ht="12.75">
      <c r="A21" s="71">
        <v>77014</v>
      </c>
      <c r="B21" s="76">
        <v>26</v>
      </c>
      <c r="C21" s="125" t="s">
        <v>103</v>
      </c>
      <c r="D21" s="55">
        <v>1.23</v>
      </c>
      <c r="E21" s="78">
        <v>1.29</v>
      </c>
      <c r="F21" s="89">
        <f t="shared" si="0"/>
        <v>0.06000000000000005</v>
      </c>
      <c r="G21" s="90">
        <f t="shared" si="1"/>
        <v>0.04878048780487809</v>
      </c>
      <c r="H21" s="63"/>
      <c r="I21" s="28">
        <f>35.8441*D21*H21</f>
        <v>0</v>
      </c>
      <c r="J21" s="107">
        <f>36.1096*E21*H21</f>
        <v>0</v>
      </c>
      <c r="K21" s="38">
        <f>J21-I21</f>
        <v>0</v>
      </c>
      <c r="L21" s="45" t="e">
        <f t="shared" si="5"/>
        <v>#DIV/0!</v>
      </c>
    </row>
    <row r="22" spans="1:12" ht="12.75">
      <c r="A22" s="29">
        <v>77261</v>
      </c>
      <c r="B22" s="76"/>
      <c r="C22" s="12" t="s">
        <v>20</v>
      </c>
      <c r="D22" s="55">
        <v>2.13</v>
      </c>
      <c r="E22" s="55">
        <v>2.19</v>
      </c>
      <c r="F22" s="89">
        <f t="shared" si="0"/>
        <v>0.06000000000000005</v>
      </c>
      <c r="G22" s="90">
        <f t="shared" si="1"/>
        <v>0.028169014084507067</v>
      </c>
      <c r="H22" s="63"/>
      <c r="I22" s="28">
        <f aca="true" t="shared" si="6" ref="I22:I43">35.8441*D22*H22</f>
        <v>0</v>
      </c>
      <c r="J22" s="107">
        <f t="shared" si="3"/>
        <v>0</v>
      </c>
      <c r="K22" s="38">
        <f t="shared" si="4"/>
        <v>0</v>
      </c>
      <c r="L22" s="45" t="e">
        <f t="shared" si="5"/>
        <v>#DIV/0!</v>
      </c>
    </row>
    <row r="23" spans="1:12" ht="12.75">
      <c r="A23" s="29">
        <v>77262</v>
      </c>
      <c r="B23" s="76"/>
      <c r="C23" s="12" t="s">
        <v>20</v>
      </c>
      <c r="D23" s="55">
        <v>3.17</v>
      </c>
      <c r="E23" s="55">
        <v>3.3</v>
      </c>
      <c r="F23" s="89">
        <f t="shared" si="0"/>
        <v>0.1299999999999999</v>
      </c>
      <c r="G23" s="90">
        <f t="shared" si="1"/>
        <v>0.04100946372239744</v>
      </c>
      <c r="H23" s="63"/>
      <c r="I23" s="28">
        <f t="shared" si="6"/>
        <v>0</v>
      </c>
      <c r="J23" s="107">
        <f t="shared" si="3"/>
        <v>0</v>
      </c>
      <c r="K23" s="38">
        <f t="shared" si="4"/>
        <v>0</v>
      </c>
      <c r="L23" s="45" t="e">
        <f t="shared" si="5"/>
        <v>#DIV/0!</v>
      </c>
    </row>
    <row r="24" spans="1:12" ht="12.75">
      <c r="A24" s="29">
        <v>77263</v>
      </c>
      <c r="B24" s="29"/>
      <c r="C24" s="25" t="s">
        <v>20</v>
      </c>
      <c r="D24" s="55">
        <v>4.64</v>
      </c>
      <c r="E24" s="55">
        <v>4.86</v>
      </c>
      <c r="F24" s="89">
        <f t="shared" si="0"/>
        <v>0.22000000000000064</v>
      </c>
      <c r="G24" s="90">
        <f t="shared" si="1"/>
        <v>0.04741379310344842</v>
      </c>
      <c r="H24" s="63"/>
      <c r="I24" s="28">
        <f t="shared" si="6"/>
        <v>0</v>
      </c>
      <c r="J24" s="107">
        <f t="shared" si="3"/>
        <v>0</v>
      </c>
      <c r="K24" s="38">
        <f t="shared" si="4"/>
        <v>0</v>
      </c>
      <c r="L24" s="45" t="e">
        <f t="shared" si="5"/>
        <v>#DIV/0!</v>
      </c>
    </row>
    <row r="25" spans="1:12" ht="12.75">
      <c r="A25" s="29">
        <v>77280</v>
      </c>
      <c r="B25" s="29">
        <v>26</v>
      </c>
      <c r="C25" s="25" t="s">
        <v>21</v>
      </c>
      <c r="D25" s="55">
        <v>1.01</v>
      </c>
      <c r="E25" s="55">
        <v>1.06</v>
      </c>
      <c r="F25" s="89">
        <f t="shared" si="0"/>
        <v>0.050000000000000044</v>
      </c>
      <c r="G25" s="90">
        <f t="shared" si="1"/>
        <v>0.04950495049504955</v>
      </c>
      <c r="H25" s="63"/>
      <c r="I25" s="28">
        <f t="shared" si="6"/>
        <v>0</v>
      </c>
      <c r="J25" s="107">
        <f t="shared" si="3"/>
        <v>0</v>
      </c>
      <c r="K25" s="38">
        <f t="shared" si="4"/>
        <v>0</v>
      </c>
      <c r="L25" s="45" t="e">
        <f t="shared" si="5"/>
        <v>#DIV/0!</v>
      </c>
    </row>
    <row r="26" spans="1:12" ht="12.75">
      <c r="A26" s="29">
        <v>77285</v>
      </c>
      <c r="B26" s="29">
        <v>26</v>
      </c>
      <c r="C26" s="25" t="s">
        <v>21</v>
      </c>
      <c r="D26" s="55">
        <v>1.52</v>
      </c>
      <c r="E26" s="55">
        <v>1.6</v>
      </c>
      <c r="F26" s="89">
        <f t="shared" si="0"/>
        <v>0.08000000000000007</v>
      </c>
      <c r="G26" s="90">
        <f t="shared" si="1"/>
        <v>0.05263157894736847</v>
      </c>
      <c r="H26" s="63"/>
      <c r="I26" s="28">
        <f t="shared" si="6"/>
        <v>0</v>
      </c>
      <c r="J26" s="107">
        <f t="shared" si="3"/>
        <v>0</v>
      </c>
      <c r="K26" s="38">
        <f t="shared" si="4"/>
        <v>0</v>
      </c>
      <c r="L26" s="45" t="e">
        <f t="shared" si="5"/>
        <v>#DIV/0!</v>
      </c>
    </row>
    <row r="27" spans="1:12" ht="12.75">
      <c r="A27" s="29">
        <v>77290</v>
      </c>
      <c r="B27" s="29">
        <v>26</v>
      </c>
      <c r="C27" s="25" t="s">
        <v>21</v>
      </c>
      <c r="D27" s="55">
        <v>2.25</v>
      </c>
      <c r="E27" s="55">
        <v>2.37</v>
      </c>
      <c r="F27" s="89">
        <f t="shared" si="0"/>
        <v>0.1200000000000001</v>
      </c>
      <c r="G27" s="90">
        <f t="shared" si="1"/>
        <v>0.05333333333333338</v>
      </c>
      <c r="H27" s="63"/>
      <c r="I27" s="28">
        <f>35.8441*D27*H27</f>
        <v>0</v>
      </c>
      <c r="J27" s="107">
        <f t="shared" si="3"/>
        <v>0</v>
      </c>
      <c r="K27" s="38">
        <f t="shared" si="4"/>
        <v>0</v>
      </c>
      <c r="L27" s="45" t="e">
        <f t="shared" si="5"/>
        <v>#DIV/0!</v>
      </c>
    </row>
    <row r="28" spans="1:12" ht="12.75">
      <c r="A28" s="29">
        <v>77293</v>
      </c>
      <c r="B28" s="29">
        <v>26</v>
      </c>
      <c r="C28" s="25" t="s">
        <v>89</v>
      </c>
      <c r="D28" s="78">
        <v>2.9</v>
      </c>
      <c r="E28" s="55">
        <v>3.04</v>
      </c>
      <c r="F28" s="89">
        <f t="shared" si="0"/>
        <v>0.14000000000000012</v>
      </c>
      <c r="G28" s="90">
        <f t="shared" si="1"/>
        <v>0.04827586206896556</v>
      </c>
      <c r="H28" s="63"/>
      <c r="I28" s="28">
        <f t="shared" si="6"/>
        <v>0</v>
      </c>
      <c r="J28" s="107">
        <f t="shared" si="3"/>
        <v>0</v>
      </c>
      <c r="K28" s="38">
        <f>J28-I28</f>
        <v>0</v>
      </c>
      <c r="L28" s="45" t="e">
        <f>K28/I28</f>
        <v>#DIV/0!</v>
      </c>
    </row>
    <row r="29" spans="1:12" ht="12.75">
      <c r="A29" s="29">
        <v>77295</v>
      </c>
      <c r="B29" s="29">
        <v>26</v>
      </c>
      <c r="C29" s="25" t="s">
        <v>21</v>
      </c>
      <c r="D29" s="55">
        <v>6.22</v>
      </c>
      <c r="E29" s="78">
        <v>6.51</v>
      </c>
      <c r="F29" s="89">
        <f t="shared" si="0"/>
        <v>0.29000000000000004</v>
      </c>
      <c r="G29" s="90">
        <f t="shared" si="1"/>
        <v>0.046623794212218655</v>
      </c>
      <c r="H29" s="63"/>
      <c r="I29" s="28">
        <f t="shared" si="6"/>
        <v>0</v>
      </c>
      <c r="J29" s="107">
        <f t="shared" si="3"/>
        <v>0</v>
      </c>
      <c r="K29" s="38">
        <f t="shared" si="4"/>
        <v>0</v>
      </c>
      <c r="L29" s="45" t="e">
        <f t="shared" si="5"/>
        <v>#DIV/0!</v>
      </c>
    </row>
    <row r="30" spans="1:12" ht="12.75">
      <c r="A30" s="29">
        <v>77300</v>
      </c>
      <c r="B30" s="29">
        <v>26</v>
      </c>
      <c r="C30" s="25" t="s">
        <v>22</v>
      </c>
      <c r="D30" s="55">
        <v>0.9</v>
      </c>
      <c r="E30" s="55">
        <v>0.94</v>
      </c>
      <c r="F30" s="89">
        <f t="shared" si="0"/>
        <v>0.039999999999999925</v>
      </c>
      <c r="G30" s="90">
        <f t="shared" si="1"/>
        <v>0.04444444444444436</v>
      </c>
      <c r="H30" s="63"/>
      <c r="I30" s="28">
        <f>35.8441*D30*H30</f>
        <v>0</v>
      </c>
      <c r="J30" s="107">
        <f t="shared" si="3"/>
        <v>0</v>
      </c>
      <c r="K30" s="38">
        <f>J30-I30</f>
        <v>0</v>
      </c>
      <c r="L30" s="45" t="e">
        <f>K30/I30</f>
        <v>#DIV/0!</v>
      </c>
    </row>
    <row r="31" spans="1:12" ht="12.75">
      <c r="A31" s="29">
        <v>77301</v>
      </c>
      <c r="B31" s="29">
        <v>26</v>
      </c>
      <c r="C31" s="25" t="s">
        <v>23</v>
      </c>
      <c r="D31" s="55">
        <v>11.56</v>
      </c>
      <c r="E31" s="55">
        <v>12.11</v>
      </c>
      <c r="F31" s="89">
        <f t="shared" si="0"/>
        <v>0.5499999999999989</v>
      </c>
      <c r="G31" s="90">
        <f t="shared" si="1"/>
        <v>0.04757785467128018</v>
      </c>
      <c r="H31" s="63"/>
      <c r="I31" s="28">
        <f t="shared" si="6"/>
        <v>0</v>
      </c>
      <c r="J31" s="107">
        <f t="shared" si="3"/>
        <v>0</v>
      </c>
      <c r="K31" s="38">
        <f t="shared" si="4"/>
        <v>0</v>
      </c>
      <c r="L31" s="45" t="e">
        <f t="shared" si="5"/>
        <v>#DIV/0!</v>
      </c>
    </row>
    <row r="32" spans="1:12" ht="12.75">
      <c r="A32" s="67">
        <v>77306</v>
      </c>
      <c r="B32" s="29">
        <v>26</v>
      </c>
      <c r="C32" s="25" t="s">
        <v>24</v>
      </c>
      <c r="D32" s="78">
        <v>2.02</v>
      </c>
      <c r="E32" s="55">
        <v>2.12</v>
      </c>
      <c r="F32" s="89">
        <f t="shared" si="0"/>
        <v>0.10000000000000009</v>
      </c>
      <c r="G32" s="90">
        <f t="shared" si="1"/>
        <v>0.04950495049504955</v>
      </c>
      <c r="H32" s="63"/>
      <c r="I32" s="28">
        <f t="shared" si="6"/>
        <v>0</v>
      </c>
      <c r="J32" s="107">
        <f t="shared" si="3"/>
        <v>0</v>
      </c>
      <c r="K32" s="38">
        <f t="shared" si="4"/>
        <v>0</v>
      </c>
      <c r="L32" s="45" t="e">
        <f t="shared" si="5"/>
        <v>#DIV/0!</v>
      </c>
    </row>
    <row r="33" spans="1:12" ht="12.75">
      <c r="A33" s="67">
        <v>77307</v>
      </c>
      <c r="B33" s="29">
        <v>26</v>
      </c>
      <c r="C33" s="25" t="s">
        <v>25</v>
      </c>
      <c r="D33" s="78">
        <v>4.21</v>
      </c>
      <c r="E33" s="55">
        <v>4.4</v>
      </c>
      <c r="F33" s="89">
        <f t="shared" si="0"/>
        <v>0.1900000000000004</v>
      </c>
      <c r="G33" s="90">
        <f t="shared" si="1"/>
        <v>0.045130641330166366</v>
      </c>
      <c r="H33" s="63"/>
      <c r="I33" s="28">
        <f t="shared" si="6"/>
        <v>0</v>
      </c>
      <c r="J33" s="107">
        <f t="shared" si="3"/>
        <v>0</v>
      </c>
      <c r="K33" s="38">
        <f t="shared" si="4"/>
        <v>0</v>
      </c>
      <c r="L33" s="45" t="e">
        <f t="shared" si="5"/>
        <v>#DIV/0!</v>
      </c>
    </row>
    <row r="34" spans="1:12" ht="12.75">
      <c r="A34" s="67">
        <v>77316</v>
      </c>
      <c r="B34" s="29">
        <v>26</v>
      </c>
      <c r="C34" s="25" t="s">
        <v>27</v>
      </c>
      <c r="D34" s="78">
        <v>2.02</v>
      </c>
      <c r="E34" s="55">
        <v>2.13</v>
      </c>
      <c r="F34" s="89">
        <f t="shared" si="0"/>
        <v>0.10999999999999988</v>
      </c>
      <c r="G34" s="90">
        <f t="shared" si="1"/>
        <v>0.05445544554455439</v>
      </c>
      <c r="H34" s="63"/>
      <c r="I34" s="28">
        <f t="shared" si="6"/>
        <v>0</v>
      </c>
      <c r="J34" s="107">
        <f t="shared" si="3"/>
        <v>0</v>
      </c>
      <c r="K34" s="38">
        <f t="shared" si="4"/>
        <v>0</v>
      </c>
      <c r="L34" s="45" t="e">
        <f t="shared" si="5"/>
        <v>#DIV/0!</v>
      </c>
    </row>
    <row r="35" spans="1:12" ht="12.75">
      <c r="A35" s="67">
        <v>77317</v>
      </c>
      <c r="B35" s="29">
        <v>26</v>
      </c>
      <c r="C35" s="25" t="s">
        <v>28</v>
      </c>
      <c r="D35" s="78">
        <v>2.66</v>
      </c>
      <c r="E35" s="55">
        <v>2.78</v>
      </c>
      <c r="F35" s="89">
        <f t="shared" si="0"/>
        <v>0.11999999999999966</v>
      </c>
      <c r="G35" s="90">
        <f t="shared" si="1"/>
        <v>0.04511278195488709</v>
      </c>
      <c r="H35" s="63"/>
      <c r="I35" s="28">
        <f t="shared" si="6"/>
        <v>0</v>
      </c>
      <c r="J35" s="107">
        <f t="shared" si="3"/>
        <v>0</v>
      </c>
      <c r="K35" s="38">
        <f t="shared" si="4"/>
        <v>0</v>
      </c>
      <c r="L35" s="45" t="e">
        <f t="shared" si="5"/>
        <v>#DIV/0!</v>
      </c>
    </row>
    <row r="36" spans="1:12" ht="12.75">
      <c r="A36" s="67">
        <v>77318</v>
      </c>
      <c r="B36" s="29">
        <v>26</v>
      </c>
      <c r="C36" s="25" t="s">
        <v>29</v>
      </c>
      <c r="D36" s="78">
        <v>4.21</v>
      </c>
      <c r="E36" s="55">
        <v>4.4</v>
      </c>
      <c r="F36" s="89">
        <f t="shared" si="0"/>
        <v>0.1900000000000004</v>
      </c>
      <c r="G36" s="90">
        <f t="shared" si="1"/>
        <v>0.045130641330166366</v>
      </c>
      <c r="H36" s="63"/>
      <c r="I36" s="28">
        <f t="shared" si="6"/>
        <v>0</v>
      </c>
      <c r="J36" s="107">
        <f t="shared" si="3"/>
        <v>0</v>
      </c>
      <c r="K36" s="38">
        <f t="shared" si="4"/>
        <v>0</v>
      </c>
      <c r="L36" s="45" t="e">
        <f t="shared" si="5"/>
        <v>#DIV/0!</v>
      </c>
    </row>
    <row r="37" spans="1:12" ht="12.75">
      <c r="A37" s="29">
        <v>77321</v>
      </c>
      <c r="B37" s="29">
        <v>26</v>
      </c>
      <c r="C37" s="25" t="s">
        <v>26</v>
      </c>
      <c r="D37" s="78">
        <v>1.37</v>
      </c>
      <c r="E37" s="55">
        <v>1.44</v>
      </c>
      <c r="F37" s="89">
        <f t="shared" si="0"/>
        <v>0.06999999999999984</v>
      </c>
      <c r="G37" s="90">
        <f t="shared" si="1"/>
        <v>0.05109489051094879</v>
      </c>
      <c r="H37" s="63"/>
      <c r="I37" s="28">
        <f t="shared" si="6"/>
        <v>0</v>
      </c>
      <c r="J37" s="107">
        <f t="shared" si="3"/>
        <v>0</v>
      </c>
      <c r="K37" s="38">
        <f>J37-I37</f>
        <v>0</v>
      </c>
      <c r="L37" s="45" t="e">
        <f>K37/I37</f>
        <v>#DIV/0!</v>
      </c>
    </row>
    <row r="38" spans="1:12" ht="12.75">
      <c r="A38" s="29">
        <v>77331</v>
      </c>
      <c r="B38" s="29">
        <v>26</v>
      </c>
      <c r="C38" s="25" t="s">
        <v>30</v>
      </c>
      <c r="D38" s="55">
        <v>1.26</v>
      </c>
      <c r="E38" s="55">
        <v>1.32</v>
      </c>
      <c r="F38" s="89">
        <f t="shared" si="0"/>
        <v>0.06000000000000005</v>
      </c>
      <c r="G38" s="90">
        <f t="shared" si="1"/>
        <v>0.04761904761904766</v>
      </c>
      <c r="H38" s="63"/>
      <c r="I38" s="28">
        <f t="shared" si="6"/>
        <v>0</v>
      </c>
      <c r="J38" s="107">
        <f t="shared" si="3"/>
        <v>0</v>
      </c>
      <c r="K38" s="38">
        <f t="shared" si="4"/>
        <v>0</v>
      </c>
      <c r="L38" s="45" t="e">
        <f t="shared" si="5"/>
        <v>#DIV/0!</v>
      </c>
    </row>
    <row r="39" spans="1:12" ht="12.75">
      <c r="A39" s="29">
        <v>77332</v>
      </c>
      <c r="B39" s="29">
        <v>26</v>
      </c>
      <c r="C39" s="25" t="s">
        <v>31</v>
      </c>
      <c r="D39" s="55">
        <v>0.79</v>
      </c>
      <c r="E39" s="55">
        <v>0.82</v>
      </c>
      <c r="F39" s="89">
        <f t="shared" si="0"/>
        <v>0.029999999999999916</v>
      </c>
      <c r="G39" s="90">
        <f t="shared" si="1"/>
        <v>0.03797468354430369</v>
      </c>
      <c r="H39" s="63"/>
      <c r="I39" s="28">
        <f t="shared" si="6"/>
        <v>0</v>
      </c>
      <c r="J39" s="107">
        <f t="shared" si="3"/>
        <v>0</v>
      </c>
      <c r="K39" s="38">
        <f t="shared" si="4"/>
        <v>0</v>
      </c>
      <c r="L39" s="45" t="e">
        <f t="shared" si="5"/>
        <v>#DIV/0!</v>
      </c>
    </row>
    <row r="40" spans="1:12" ht="12.75">
      <c r="A40" s="29">
        <v>77333</v>
      </c>
      <c r="B40" s="29">
        <v>26</v>
      </c>
      <c r="C40" s="25" t="s">
        <v>31</v>
      </c>
      <c r="D40" s="55">
        <v>1.22</v>
      </c>
      <c r="E40" s="55">
        <v>1.28</v>
      </c>
      <c r="F40" s="89">
        <f t="shared" si="0"/>
        <v>0.06000000000000005</v>
      </c>
      <c r="G40" s="90">
        <f t="shared" si="1"/>
        <v>0.04918032786885251</v>
      </c>
      <c r="H40" s="63"/>
      <c r="I40" s="28">
        <f t="shared" si="6"/>
        <v>0</v>
      </c>
      <c r="J40" s="107">
        <f t="shared" si="3"/>
        <v>0</v>
      </c>
      <c r="K40" s="38">
        <f t="shared" si="4"/>
        <v>0</v>
      </c>
      <c r="L40" s="45" t="e">
        <f t="shared" si="5"/>
        <v>#DIV/0!</v>
      </c>
    </row>
    <row r="41" spans="1:12" ht="12.75">
      <c r="A41" s="29">
        <v>77334</v>
      </c>
      <c r="B41" s="29">
        <v>26</v>
      </c>
      <c r="C41" s="25" t="s">
        <v>31</v>
      </c>
      <c r="D41" s="55">
        <v>1.79</v>
      </c>
      <c r="E41" s="55">
        <v>1.88</v>
      </c>
      <c r="F41" s="89">
        <f t="shared" si="0"/>
        <v>0.08999999999999986</v>
      </c>
      <c r="G41" s="90">
        <f t="shared" si="1"/>
        <v>0.05027932960893847</v>
      </c>
      <c r="H41" s="63"/>
      <c r="I41" s="28">
        <f t="shared" si="6"/>
        <v>0</v>
      </c>
      <c r="J41" s="107">
        <f t="shared" si="3"/>
        <v>0</v>
      </c>
      <c r="K41" s="38">
        <f t="shared" si="4"/>
        <v>0</v>
      </c>
      <c r="L41" s="45" t="e">
        <f t="shared" si="5"/>
        <v>#DIV/0!</v>
      </c>
    </row>
    <row r="42" spans="1:12" ht="12.75">
      <c r="A42" s="29">
        <v>77338</v>
      </c>
      <c r="B42" s="29">
        <v>26</v>
      </c>
      <c r="C42" s="86" t="s">
        <v>66</v>
      </c>
      <c r="D42" s="158">
        <v>6.22</v>
      </c>
      <c r="E42" s="55">
        <v>6.5</v>
      </c>
      <c r="F42" s="89">
        <f t="shared" si="0"/>
        <v>0.28000000000000025</v>
      </c>
      <c r="G42" s="90">
        <f t="shared" si="1"/>
        <v>0.04501607717041805</v>
      </c>
      <c r="H42" s="63"/>
      <c r="I42" s="28">
        <f t="shared" si="6"/>
        <v>0</v>
      </c>
      <c r="J42" s="107">
        <f t="shared" si="3"/>
        <v>0</v>
      </c>
      <c r="K42" s="38">
        <f>J42-I42</f>
        <v>0</v>
      </c>
      <c r="L42" s="45" t="e">
        <f>K42/I42</f>
        <v>#DIV/0!</v>
      </c>
    </row>
    <row r="43" spans="1:13" ht="12.75">
      <c r="A43" s="135">
        <v>77387</v>
      </c>
      <c r="B43" s="29">
        <v>26</v>
      </c>
      <c r="C43" s="159" t="s">
        <v>98</v>
      </c>
      <c r="D43" s="158">
        <v>0</v>
      </c>
      <c r="E43" s="78">
        <v>0.88</v>
      </c>
      <c r="F43" s="89">
        <f t="shared" si="0"/>
        <v>0.88</v>
      </c>
      <c r="G43" s="44" t="s">
        <v>96</v>
      </c>
      <c r="H43" s="63">
        <f>+H102+H103+H104</f>
        <v>0</v>
      </c>
      <c r="I43" s="28">
        <f t="shared" si="6"/>
        <v>0</v>
      </c>
      <c r="J43" s="107">
        <f>36.1096*E43*H43</f>
        <v>0</v>
      </c>
      <c r="K43" s="38">
        <f>J43-I43</f>
        <v>0</v>
      </c>
      <c r="L43" s="45" t="e">
        <f>K43/I43</f>
        <v>#DIV/0!</v>
      </c>
      <c r="M43" s="127">
        <f>SUM(K5:K43)</f>
        <v>0</v>
      </c>
    </row>
    <row r="47" spans="1:12" ht="12.75">
      <c r="A47" s="43"/>
      <c r="B47" s="113"/>
      <c r="C47" s="2"/>
      <c r="D47" s="3"/>
      <c r="E47" s="49"/>
      <c r="F47" s="49" t="s">
        <v>82</v>
      </c>
      <c r="G47" s="49" t="s">
        <v>82</v>
      </c>
      <c r="H47" s="3" t="s">
        <v>83</v>
      </c>
      <c r="I47" s="4" t="s">
        <v>0</v>
      </c>
      <c r="J47" s="53" t="s">
        <v>0</v>
      </c>
      <c r="K47" s="49" t="s">
        <v>82</v>
      </c>
      <c r="L47" s="49" t="s">
        <v>82</v>
      </c>
    </row>
    <row r="48" spans="1:12" ht="12.75">
      <c r="A48" s="2"/>
      <c r="B48" s="113"/>
      <c r="C48" s="2"/>
      <c r="D48" s="3" t="s">
        <v>77</v>
      </c>
      <c r="E48" s="49" t="s">
        <v>81</v>
      </c>
      <c r="F48" s="50" t="s">
        <v>1</v>
      </c>
      <c r="G48" s="50" t="s">
        <v>1</v>
      </c>
      <c r="H48" s="47" t="s">
        <v>2</v>
      </c>
      <c r="I48" s="65" t="s">
        <v>78</v>
      </c>
      <c r="J48" s="66" t="s">
        <v>84</v>
      </c>
      <c r="K48" s="53" t="s">
        <v>3</v>
      </c>
      <c r="L48" s="53" t="s">
        <v>3</v>
      </c>
    </row>
    <row r="49" spans="1:12" ht="13.5">
      <c r="A49" s="5" t="s">
        <v>4</v>
      </c>
      <c r="B49" s="114"/>
      <c r="C49" s="5" t="s">
        <v>5</v>
      </c>
      <c r="D49" s="24" t="s">
        <v>50</v>
      </c>
      <c r="E49" s="52" t="s">
        <v>50</v>
      </c>
      <c r="F49" s="51" t="s">
        <v>6</v>
      </c>
      <c r="G49" s="51" t="s">
        <v>7</v>
      </c>
      <c r="H49" s="48" t="s">
        <v>51</v>
      </c>
      <c r="I49" s="7" t="s">
        <v>8</v>
      </c>
      <c r="J49" s="52" t="s">
        <v>8</v>
      </c>
      <c r="K49" s="54" t="s">
        <v>9</v>
      </c>
      <c r="L49" s="54" t="s">
        <v>76</v>
      </c>
    </row>
    <row r="50" spans="1:12" ht="12.75">
      <c r="A50" s="29">
        <v>77399</v>
      </c>
      <c r="B50" s="29">
        <v>26</v>
      </c>
      <c r="C50" s="34" t="s">
        <v>73</v>
      </c>
      <c r="D50" s="55">
        <v>0</v>
      </c>
      <c r="E50" s="55">
        <v>0</v>
      </c>
      <c r="F50" s="89">
        <f>+E50-D50</f>
        <v>0</v>
      </c>
      <c r="G50" s="90" t="e">
        <f>F50/D50</f>
        <v>#DIV/0!</v>
      </c>
      <c r="H50" s="63"/>
      <c r="I50" s="27">
        <f>35.8441*D50*H50</f>
        <v>0</v>
      </c>
      <c r="J50" s="93">
        <f>36.1096*E50*H50</f>
        <v>0</v>
      </c>
      <c r="K50" s="64">
        <f>J50-I50</f>
        <v>0</v>
      </c>
      <c r="L50" s="45" t="e">
        <f>K50/I50</f>
        <v>#DIV/0!</v>
      </c>
    </row>
    <row r="51" spans="1:12" ht="12.75">
      <c r="A51" s="29">
        <v>77427</v>
      </c>
      <c r="B51" s="29"/>
      <c r="C51" s="25" t="s">
        <v>32</v>
      </c>
      <c r="D51" s="55">
        <v>5.22</v>
      </c>
      <c r="E51" s="34">
        <v>5.44</v>
      </c>
      <c r="F51" s="89">
        <f aca="true" t="shared" si="7" ref="F51:F84">+E51-D51</f>
        <v>0.22000000000000064</v>
      </c>
      <c r="G51" s="90">
        <f aca="true" t="shared" si="8" ref="G51:G70">F51/D51</f>
        <v>0.04214559386973193</v>
      </c>
      <c r="H51" s="63"/>
      <c r="I51" s="123">
        <f>35.8441*D51*H51</f>
        <v>0</v>
      </c>
      <c r="J51" s="57">
        <f>36.1096*E51*H51</f>
        <v>0</v>
      </c>
      <c r="K51" s="124">
        <f aca="true" t="shared" si="9" ref="K51:K84">J51-I51</f>
        <v>0</v>
      </c>
      <c r="L51" s="45" t="e">
        <f aca="true" t="shared" si="10" ref="L51:L84">K51/I51</f>
        <v>#DIV/0!</v>
      </c>
    </row>
    <row r="52" spans="1:12" ht="12.75">
      <c r="A52" s="29">
        <v>77431</v>
      </c>
      <c r="B52" s="76"/>
      <c r="C52" s="12" t="s">
        <v>33</v>
      </c>
      <c r="D52" s="55">
        <v>2.86</v>
      </c>
      <c r="E52" s="34">
        <v>2.99</v>
      </c>
      <c r="F52" s="89">
        <f t="shared" si="7"/>
        <v>0.13000000000000034</v>
      </c>
      <c r="G52" s="90">
        <f t="shared" si="8"/>
        <v>0.045454545454545574</v>
      </c>
      <c r="H52" s="63"/>
      <c r="I52" s="28">
        <f aca="true" t="shared" si="11" ref="I52:I70">35.8441*D52*H52</f>
        <v>0</v>
      </c>
      <c r="J52" s="57">
        <f aca="true" t="shared" si="12" ref="J52:J84">36.1096*E52*H52</f>
        <v>0</v>
      </c>
      <c r="K52" s="38">
        <f t="shared" si="9"/>
        <v>0</v>
      </c>
      <c r="L52" s="45" t="e">
        <f t="shared" si="10"/>
        <v>#DIV/0!</v>
      </c>
    </row>
    <row r="53" spans="1:12" ht="12.75">
      <c r="A53" s="29">
        <v>77432</v>
      </c>
      <c r="B53" s="76"/>
      <c r="C53" s="12" t="s">
        <v>34</v>
      </c>
      <c r="D53" s="55">
        <v>11.7</v>
      </c>
      <c r="E53" s="34">
        <v>12.25</v>
      </c>
      <c r="F53" s="89">
        <f t="shared" si="7"/>
        <v>0.5500000000000007</v>
      </c>
      <c r="G53" s="90">
        <f t="shared" si="8"/>
        <v>0.04700854700854707</v>
      </c>
      <c r="H53" s="63"/>
      <c r="I53" s="28">
        <f t="shared" si="11"/>
        <v>0</v>
      </c>
      <c r="J53" s="57">
        <f t="shared" si="12"/>
        <v>0</v>
      </c>
      <c r="K53" s="38">
        <f t="shared" si="9"/>
        <v>0</v>
      </c>
      <c r="L53" s="45" t="e">
        <f t="shared" si="10"/>
        <v>#DIV/0!</v>
      </c>
    </row>
    <row r="54" spans="1:12" ht="12.75">
      <c r="A54" s="29">
        <v>77435</v>
      </c>
      <c r="B54" s="76"/>
      <c r="C54" s="12" t="s">
        <v>35</v>
      </c>
      <c r="D54" s="55">
        <v>17.66</v>
      </c>
      <c r="E54" s="34">
        <v>18.49</v>
      </c>
      <c r="F54" s="89">
        <f t="shared" si="7"/>
        <v>0.8299999999999983</v>
      </c>
      <c r="G54" s="90">
        <f t="shared" si="8"/>
        <v>0.046998867497168646</v>
      </c>
      <c r="H54" s="63"/>
      <c r="I54" s="28">
        <f t="shared" si="11"/>
        <v>0</v>
      </c>
      <c r="J54" s="57">
        <f t="shared" si="12"/>
        <v>0</v>
      </c>
      <c r="K54" s="38">
        <f t="shared" si="9"/>
        <v>0</v>
      </c>
      <c r="L54" s="45" t="e">
        <f t="shared" si="10"/>
        <v>#DIV/0!</v>
      </c>
    </row>
    <row r="55" spans="1:12" ht="12.75">
      <c r="A55" s="29">
        <v>77470</v>
      </c>
      <c r="B55" s="76">
        <v>26</v>
      </c>
      <c r="C55" s="12" t="s">
        <v>36</v>
      </c>
      <c r="D55" s="55">
        <v>3.03</v>
      </c>
      <c r="E55" s="34">
        <v>3.17</v>
      </c>
      <c r="F55" s="89">
        <f t="shared" si="7"/>
        <v>0.14000000000000012</v>
      </c>
      <c r="G55" s="90">
        <f t="shared" si="8"/>
        <v>0.04620462046204625</v>
      </c>
      <c r="H55" s="63"/>
      <c r="I55" s="28">
        <f t="shared" si="11"/>
        <v>0</v>
      </c>
      <c r="J55" s="57">
        <f t="shared" si="12"/>
        <v>0</v>
      </c>
      <c r="K55" s="38">
        <f t="shared" si="9"/>
        <v>0</v>
      </c>
      <c r="L55" s="45" t="e">
        <f t="shared" si="10"/>
        <v>#DIV/0!</v>
      </c>
    </row>
    <row r="56" spans="1:12" ht="12.75">
      <c r="A56" s="29">
        <v>77600</v>
      </c>
      <c r="B56" s="76">
        <v>26</v>
      </c>
      <c r="C56" s="12" t="s">
        <v>37</v>
      </c>
      <c r="D56" s="78">
        <v>2.26</v>
      </c>
      <c r="E56" s="55">
        <v>2.4</v>
      </c>
      <c r="F56" s="89">
        <f>+E56-D56</f>
        <v>0.14000000000000012</v>
      </c>
      <c r="G56" s="90">
        <f t="shared" si="8"/>
        <v>0.06194690265486732</v>
      </c>
      <c r="H56" s="63"/>
      <c r="I56" s="28">
        <f t="shared" si="11"/>
        <v>0</v>
      </c>
      <c r="J56" s="57">
        <f t="shared" si="12"/>
        <v>0</v>
      </c>
      <c r="K56" s="38">
        <f t="shared" si="9"/>
        <v>0</v>
      </c>
      <c r="L56" s="45" t="e">
        <f t="shared" si="10"/>
        <v>#DIV/0!</v>
      </c>
    </row>
    <row r="57" spans="1:12" ht="12.75">
      <c r="A57" s="29">
        <v>77605</v>
      </c>
      <c r="B57" s="76">
        <v>26</v>
      </c>
      <c r="C57" s="12" t="s">
        <v>37</v>
      </c>
      <c r="D57" s="78">
        <v>3.01</v>
      </c>
      <c r="E57" s="34">
        <v>3.34</v>
      </c>
      <c r="F57" s="89">
        <f t="shared" si="7"/>
        <v>0.33000000000000007</v>
      </c>
      <c r="G57" s="90">
        <f t="shared" si="8"/>
        <v>0.10963455149501665</v>
      </c>
      <c r="H57" s="63"/>
      <c r="I57" s="28">
        <f t="shared" si="11"/>
        <v>0</v>
      </c>
      <c r="J57" s="57">
        <f t="shared" si="12"/>
        <v>0</v>
      </c>
      <c r="K57" s="38">
        <f t="shared" si="9"/>
        <v>0</v>
      </c>
      <c r="L57" s="45" t="e">
        <f t="shared" si="10"/>
        <v>#DIV/0!</v>
      </c>
    </row>
    <row r="58" spans="1:12" ht="12.75">
      <c r="A58" s="29">
        <v>77610</v>
      </c>
      <c r="B58" s="76">
        <v>26</v>
      </c>
      <c r="C58" s="13" t="s">
        <v>37</v>
      </c>
      <c r="D58" s="78">
        <v>2.19</v>
      </c>
      <c r="E58" s="34">
        <v>2.43</v>
      </c>
      <c r="F58" s="89">
        <f t="shared" si="7"/>
        <v>0.2400000000000002</v>
      </c>
      <c r="G58" s="90">
        <f t="shared" si="8"/>
        <v>0.10958904109589052</v>
      </c>
      <c r="H58" s="63"/>
      <c r="I58" s="28">
        <f t="shared" si="11"/>
        <v>0</v>
      </c>
      <c r="J58" s="57">
        <f t="shared" si="12"/>
        <v>0</v>
      </c>
      <c r="K58" s="38">
        <f t="shared" si="9"/>
        <v>0</v>
      </c>
      <c r="L58" s="45" t="e">
        <f t="shared" si="10"/>
        <v>#DIV/0!</v>
      </c>
    </row>
    <row r="59" spans="1:12" ht="12.75">
      <c r="A59" s="70">
        <v>77615</v>
      </c>
      <c r="B59" s="76">
        <v>26</v>
      </c>
      <c r="C59" s="12" t="s">
        <v>37</v>
      </c>
      <c r="D59" s="78">
        <v>3.03</v>
      </c>
      <c r="E59" s="34">
        <v>3.13</v>
      </c>
      <c r="F59" s="89">
        <f t="shared" si="7"/>
        <v>0.10000000000000009</v>
      </c>
      <c r="G59" s="90">
        <f t="shared" si="8"/>
        <v>0.033003300330033035</v>
      </c>
      <c r="H59" s="63"/>
      <c r="I59" s="28">
        <f t="shared" si="11"/>
        <v>0</v>
      </c>
      <c r="J59" s="57">
        <f t="shared" si="12"/>
        <v>0</v>
      </c>
      <c r="K59" s="38">
        <f t="shared" si="9"/>
        <v>0</v>
      </c>
      <c r="L59" s="45" t="e">
        <f t="shared" si="10"/>
        <v>#DIV/0!</v>
      </c>
    </row>
    <row r="60" spans="1:12" ht="12.75">
      <c r="A60" s="70">
        <v>77750</v>
      </c>
      <c r="B60" s="76">
        <v>26</v>
      </c>
      <c r="C60" s="12" t="s">
        <v>38</v>
      </c>
      <c r="D60" s="55">
        <v>7.25</v>
      </c>
      <c r="E60" s="34">
        <v>7.56</v>
      </c>
      <c r="F60" s="89">
        <f t="shared" si="7"/>
        <v>0.3099999999999996</v>
      </c>
      <c r="G60" s="90">
        <f t="shared" si="8"/>
        <v>0.04275862068965512</v>
      </c>
      <c r="H60" s="63"/>
      <c r="I60" s="28">
        <f t="shared" si="11"/>
        <v>0</v>
      </c>
      <c r="J60" s="57">
        <f t="shared" si="12"/>
        <v>0</v>
      </c>
      <c r="K60" s="38">
        <f t="shared" si="9"/>
        <v>0</v>
      </c>
      <c r="L60" s="45" t="e">
        <f t="shared" si="10"/>
        <v>#DIV/0!</v>
      </c>
    </row>
    <row r="61" spans="1:12" ht="12.75">
      <c r="A61" s="70">
        <v>77761</v>
      </c>
      <c r="B61" s="76">
        <v>26</v>
      </c>
      <c r="C61" s="12" t="s">
        <v>39</v>
      </c>
      <c r="D61" s="55">
        <v>5.52</v>
      </c>
      <c r="E61" s="34">
        <v>5.72</v>
      </c>
      <c r="F61" s="89">
        <f t="shared" si="7"/>
        <v>0.20000000000000018</v>
      </c>
      <c r="G61" s="90">
        <f t="shared" si="8"/>
        <v>0.03623188405797105</v>
      </c>
      <c r="H61" s="63"/>
      <c r="I61" s="28">
        <f t="shared" si="11"/>
        <v>0</v>
      </c>
      <c r="J61" s="57">
        <f t="shared" si="12"/>
        <v>0</v>
      </c>
      <c r="K61" s="38">
        <f t="shared" si="9"/>
        <v>0</v>
      </c>
      <c r="L61" s="45" t="e">
        <f t="shared" si="10"/>
        <v>#DIV/0!</v>
      </c>
    </row>
    <row r="62" spans="1:12" ht="12.75">
      <c r="A62" s="70">
        <v>77762</v>
      </c>
      <c r="B62" s="76">
        <v>26</v>
      </c>
      <c r="C62" s="12" t="s">
        <v>40</v>
      </c>
      <c r="D62" s="55">
        <v>9.2</v>
      </c>
      <c r="E62" s="34">
        <v>8.71</v>
      </c>
      <c r="F62" s="121">
        <f>+E62-D62</f>
        <v>-0.48999999999999844</v>
      </c>
      <c r="G62" s="122">
        <f t="shared" si="8"/>
        <v>-0.05326086956521722</v>
      </c>
      <c r="H62" s="63"/>
      <c r="I62" s="28">
        <f t="shared" si="11"/>
        <v>0</v>
      </c>
      <c r="J62" s="57">
        <f t="shared" si="12"/>
        <v>0</v>
      </c>
      <c r="K62" s="38">
        <f t="shared" si="9"/>
        <v>0</v>
      </c>
      <c r="L62" s="45" t="e">
        <f t="shared" si="10"/>
        <v>#DIV/0!</v>
      </c>
    </row>
    <row r="63" spans="1:12" ht="12.75">
      <c r="A63" s="70">
        <v>77763</v>
      </c>
      <c r="B63" s="76">
        <v>26</v>
      </c>
      <c r="C63" s="12" t="s">
        <v>41</v>
      </c>
      <c r="D63" s="55">
        <v>12.52</v>
      </c>
      <c r="E63" s="34">
        <v>13.14</v>
      </c>
      <c r="F63" s="89">
        <f t="shared" si="7"/>
        <v>0.620000000000001</v>
      </c>
      <c r="G63" s="90">
        <f t="shared" si="8"/>
        <v>0.04952076677316302</v>
      </c>
      <c r="H63" s="63"/>
      <c r="I63" s="28">
        <f t="shared" si="11"/>
        <v>0</v>
      </c>
      <c r="J63" s="57">
        <f t="shared" si="12"/>
        <v>0</v>
      </c>
      <c r="K63" s="38">
        <f t="shared" si="9"/>
        <v>0</v>
      </c>
      <c r="L63" s="45" t="e">
        <f t="shared" si="10"/>
        <v>#DIV/0!</v>
      </c>
    </row>
    <row r="64" spans="1:12" ht="12.75">
      <c r="A64" s="70">
        <v>77776</v>
      </c>
      <c r="B64" s="76">
        <v>26</v>
      </c>
      <c r="C64" s="12" t="s">
        <v>42</v>
      </c>
      <c r="D64" s="55">
        <v>6.7</v>
      </c>
      <c r="E64" s="34">
        <v>7.13</v>
      </c>
      <c r="F64" s="89">
        <f t="shared" si="7"/>
        <v>0.4299999999999997</v>
      </c>
      <c r="G64" s="90">
        <f t="shared" si="8"/>
        <v>0.0641791044776119</v>
      </c>
      <c r="H64" s="63"/>
      <c r="I64" s="28">
        <f t="shared" si="11"/>
        <v>0</v>
      </c>
      <c r="J64" s="57">
        <f t="shared" si="12"/>
        <v>0</v>
      </c>
      <c r="K64" s="38">
        <f t="shared" si="9"/>
        <v>0</v>
      </c>
      <c r="L64" s="45" t="e">
        <f t="shared" si="10"/>
        <v>#DIV/0!</v>
      </c>
    </row>
    <row r="65" spans="1:12" ht="12.75">
      <c r="A65" s="70">
        <v>77777</v>
      </c>
      <c r="B65" s="76">
        <v>26</v>
      </c>
      <c r="C65" s="12" t="s">
        <v>43</v>
      </c>
      <c r="D65" s="55">
        <v>10.95</v>
      </c>
      <c r="E65" s="34">
        <v>11.35</v>
      </c>
      <c r="F65" s="89">
        <f t="shared" si="7"/>
        <v>0.40000000000000036</v>
      </c>
      <c r="G65" s="90">
        <f t="shared" si="8"/>
        <v>0.036529680365296836</v>
      </c>
      <c r="H65" s="63"/>
      <c r="I65" s="28">
        <f t="shared" si="11"/>
        <v>0</v>
      </c>
      <c r="J65" s="57">
        <f t="shared" si="12"/>
        <v>0</v>
      </c>
      <c r="K65" s="38">
        <f t="shared" si="9"/>
        <v>0</v>
      </c>
      <c r="L65" s="45" t="e">
        <f t="shared" si="10"/>
        <v>#DIV/0!</v>
      </c>
    </row>
    <row r="66" spans="1:12" ht="12.75">
      <c r="A66" s="70">
        <v>77778</v>
      </c>
      <c r="B66" s="76">
        <v>26</v>
      </c>
      <c r="C66" s="12" t="s">
        <v>44</v>
      </c>
      <c r="D66" s="55">
        <v>16.33</v>
      </c>
      <c r="E66" s="34">
        <v>17.09</v>
      </c>
      <c r="F66" s="89">
        <f t="shared" si="7"/>
        <v>0.7600000000000016</v>
      </c>
      <c r="G66" s="90">
        <f t="shared" si="8"/>
        <v>0.046540110226576954</v>
      </c>
      <c r="H66" s="63"/>
      <c r="I66" s="28">
        <f>35.8441*D66*H66</f>
        <v>0</v>
      </c>
      <c r="J66" s="57">
        <f t="shared" si="12"/>
        <v>0</v>
      </c>
      <c r="K66" s="38">
        <f t="shared" si="9"/>
        <v>0</v>
      </c>
      <c r="L66" s="45" t="e">
        <f t="shared" si="10"/>
        <v>#DIV/0!</v>
      </c>
    </row>
    <row r="67" spans="1:12" ht="12.75">
      <c r="A67" s="71">
        <v>77785</v>
      </c>
      <c r="B67" s="112">
        <v>26</v>
      </c>
      <c r="C67" s="15" t="s">
        <v>52</v>
      </c>
      <c r="D67" s="55">
        <v>2.05</v>
      </c>
      <c r="E67" s="34">
        <v>2.12</v>
      </c>
      <c r="F67" s="89">
        <f t="shared" si="7"/>
        <v>0.07000000000000028</v>
      </c>
      <c r="G67" s="90">
        <f t="shared" si="8"/>
        <v>0.034146341463414775</v>
      </c>
      <c r="H67" s="63"/>
      <c r="I67" s="28">
        <f t="shared" si="11"/>
        <v>0</v>
      </c>
      <c r="J67" s="57">
        <f t="shared" si="12"/>
        <v>0</v>
      </c>
      <c r="K67" s="38">
        <f t="shared" si="9"/>
        <v>0</v>
      </c>
      <c r="L67" s="45" t="e">
        <f t="shared" si="10"/>
        <v>#DIV/0!</v>
      </c>
    </row>
    <row r="68" spans="1:12" ht="12.75">
      <c r="A68" s="71">
        <v>77786</v>
      </c>
      <c r="B68" s="112">
        <v>26</v>
      </c>
      <c r="C68" s="15" t="s">
        <v>53</v>
      </c>
      <c r="D68" s="55">
        <v>4.72</v>
      </c>
      <c r="E68" s="34">
        <v>4.81</v>
      </c>
      <c r="F68" s="89">
        <f t="shared" si="7"/>
        <v>0.08999999999999986</v>
      </c>
      <c r="G68" s="90">
        <f t="shared" si="8"/>
        <v>0.01906779661016946</v>
      </c>
      <c r="H68" s="63"/>
      <c r="I68" s="28">
        <f t="shared" si="11"/>
        <v>0</v>
      </c>
      <c r="J68" s="57">
        <f t="shared" si="12"/>
        <v>0</v>
      </c>
      <c r="K68" s="38">
        <f t="shared" si="9"/>
        <v>0</v>
      </c>
      <c r="L68" s="45" t="e">
        <f t="shared" si="10"/>
        <v>#DIV/0!</v>
      </c>
    </row>
    <row r="69" spans="1:12" ht="12.75">
      <c r="A69" s="71">
        <v>77787</v>
      </c>
      <c r="B69" s="112">
        <v>26</v>
      </c>
      <c r="C69" s="15" t="s">
        <v>54</v>
      </c>
      <c r="D69" s="55">
        <v>7.09</v>
      </c>
      <c r="E69" s="34">
        <v>7.43</v>
      </c>
      <c r="F69" s="89">
        <f t="shared" si="7"/>
        <v>0.33999999999999986</v>
      </c>
      <c r="G69" s="90">
        <f t="shared" si="8"/>
        <v>0.047954866008462604</v>
      </c>
      <c r="H69" s="63"/>
      <c r="I69" s="28">
        <f t="shared" si="11"/>
        <v>0</v>
      </c>
      <c r="J69" s="57">
        <f t="shared" si="12"/>
        <v>0</v>
      </c>
      <c r="K69" s="38">
        <f>J69-I69</f>
        <v>0</v>
      </c>
      <c r="L69" s="45" t="e">
        <f t="shared" si="10"/>
        <v>#DIV/0!</v>
      </c>
    </row>
    <row r="70" spans="1:12" ht="12.75">
      <c r="A70" s="70">
        <v>77789</v>
      </c>
      <c r="B70" s="76">
        <v>26</v>
      </c>
      <c r="C70" s="12" t="s">
        <v>45</v>
      </c>
      <c r="D70" s="110">
        <v>1.65</v>
      </c>
      <c r="E70" s="34">
        <v>1.74</v>
      </c>
      <c r="F70" s="89">
        <f t="shared" si="7"/>
        <v>0.09000000000000008</v>
      </c>
      <c r="G70" s="90">
        <f t="shared" si="8"/>
        <v>0.0545454545454546</v>
      </c>
      <c r="H70" s="63"/>
      <c r="I70" s="28">
        <f t="shared" si="11"/>
        <v>0</v>
      </c>
      <c r="J70" s="57">
        <f t="shared" si="12"/>
        <v>0</v>
      </c>
      <c r="K70" s="38">
        <f t="shared" si="9"/>
        <v>0</v>
      </c>
      <c r="L70" s="45" t="e">
        <f t="shared" si="10"/>
        <v>#DIV/0!</v>
      </c>
    </row>
    <row r="71" spans="1:12" ht="12.75">
      <c r="A71" s="72">
        <v>77790</v>
      </c>
      <c r="B71" s="115">
        <v>26</v>
      </c>
      <c r="C71" s="12" t="s">
        <v>46</v>
      </c>
      <c r="D71" s="55">
        <v>1.5</v>
      </c>
      <c r="E71" s="109">
        <v>1.58</v>
      </c>
      <c r="F71" s="89">
        <f t="shared" si="7"/>
        <v>0.08000000000000007</v>
      </c>
      <c r="G71" s="90">
        <f aca="true" t="shared" si="13" ref="G71:G84">F71/D71</f>
        <v>0.05333333333333338</v>
      </c>
      <c r="H71" s="63"/>
      <c r="I71" s="28">
        <f aca="true" t="shared" si="14" ref="I71:I84">35.8441*D71*H71</f>
        <v>0</v>
      </c>
      <c r="J71" s="57">
        <f t="shared" si="12"/>
        <v>0</v>
      </c>
      <c r="K71" s="38">
        <f t="shared" si="9"/>
        <v>0</v>
      </c>
      <c r="L71" s="45" t="e">
        <f t="shared" si="10"/>
        <v>#DIV/0!</v>
      </c>
    </row>
    <row r="72" spans="1:12" ht="12.75">
      <c r="A72" s="72">
        <v>79101</v>
      </c>
      <c r="B72" s="115">
        <v>26</v>
      </c>
      <c r="C72" s="111" t="s">
        <v>90</v>
      </c>
      <c r="D72" s="88">
        <v>2.68</v>
      </c>
      <c r="E72" s="109">
        <v>2.75</v>
      </c>
      <c r="F72" s="89">
        <f t="shared" si="7"/>
        <v>0.06999999999999984</v>
      </c>
      <c r="G72" s="90">
        <f t="shared" si="13"/>
        <v>0.026119402985074567</v>
      </c>
      <c r="H72" s="63"/>
      <c r="I72" s="28">
        <f t="shared" si="14"/>
        <v>0</v>
      </c>
      <c r="J72" s="57">
        <f t="shared" si="12"/>
        <v>0</v>
      </c>
      <c r="K72" s="38">
        <f>J72-I72</f>
        <v>0</v>
      </c>
      <c r="L72" s="45" t="e">
        <f>K72/I72</f>
        <v>#DIV/0!</v>
      </c>
    </row>
    <row r="73" spans="1:12" ht="12.75">
      <c r="A73" s="73">
        <v>79445</v>
      </c>
      <c r="B73" s="116">
        <v>26</v>
      </c>
      <c r="C73" s="39" t="s">
        <v>71</v>
      </c>
      <c r="D73" s="55">
        <v>3.37</v>
      </c>
      <c r="E73" s="109">
        <v>3.29</v>
      </c>
      <c r="F73" s="121">
        <f>+E73-D73</f>
        <v>-0.08000000000000007</v>
      </c>
      <c r="G73" s="122">
        <f t="shared" si="13"/>
        <v>-0.023738872403560853</v>
      </c>
      <c r="H73" s="63"/>
      <c r="I73" s="28">
        <f t="shared" si="14"/>
        <v>0</v>
      </c>
      <c r="J73" s="57">
        <f t="shared" si="12"/>
        <v>0</v>
      </c>
      <c r="K73" s="38">
        <f t="shared" si="9"/>
        <v>0</v>
      </c>
      <c r="L73" s="45" t="e">
        <f t="shared" si="10"/>
        <v>#DIV/0!</v>
      </c>
    </row>
    <row r="74" spans="1:12" ht="12.75">
      <c r="A74" s="74">
        <v>99202</v>
      </c>
      <c r="B74" s="10"/>
      <c r="C74" s="12" t="s">
        <v>57</v>
      </c>
      <c r="D74" s="55">
        <v>1.41</v>
      </c>
      <c r="E74" s="109">
        <v>1.43</v>
      </c>
      <c r="F74" s="89">
        <f t="shared" si="7"/>
        <v>0.020000000000000018</v>
      </c>
      <c r="G74" s="90">
        <f t="shared" si="13"/>
        <v>0.014184397163120581</v>
      </c>
      <c r="H74" s="63"/>
      <c r="I74" s="28">
        <f t="shared" si="14"/>
        <v>0</v>
      </c>
      <c r="J74" s="57">
        <f t="shared" si="12"/>
        <v>0</v>
      </c>
      <c r="K74" s="38">
        <f t="shared" si="9"/>
        <v>0</v>
      </c>
      <c r="L74" s="45" t="e">
        <f t="shared" si="10"/>
        <v>#DIV/0!</v>
      </c>
    </row>
    <row r="75" spans="1:12" ht="15">
      <c r="A75" s="74">
        <v>99203</v>
      </c>
      <c r="B75" s="16"/>
      <c r="C75" s="12" t="s">
        <v>57</v>
      </c>
      <c r="D75" s="55">
        <v>2.17</v>
      </c>
      <c r="E75" s="109">
        <v>2.17</v>
      </c>
      <c r="F75" s="89">
        <f t="shared" si="7"/>
        <v>0</v>
      </c>
      <c r="G75" s="90">
        <f t="shared" si="13"/>
        <v>0</v>
      </c>
      <c r="H75" s="63"/>
      <c r="I75" s="28">
        <f t="shared" si="14"/>
        <v>0</v>
      </c>
      <c r="J75" s="57">
        <f t="shared" si="12"/>
        <v>0</v>
      </c>
      <c r="K75" s="38">
        <f t="shared" si="9"/>
        <v>0</v>
      </c>
      <c r="L75" s="45" t="e">
        <f t="shared" si="10"/>
        <v>#DIV/0!</v>
      </c>
    </row>
    <row r="76" spans="1:12" ht="15">
      <c r="A76" s="74">
        <v>99204</v>
      </c>
      <c r="B76" s="16"/>
      <c r="C76" s="12" t="s">
        <v>57</v>
      </c>
      <c r="D76" s="55">
        <v>3.67</v>
      </c>
      <c r="E76" s="109">
        <v>3.66</v>
      </c>
      <c r="F76" s="121">
        <f t="shared" si="7"/>
        <v>-0.009999999999999787</v>
      </c>
      <c r="G76" s="122">
        <f t="shared" si="13"/>
        <v>-0.0027247956403269173</v>
      </c>
      <c r="H76" s="63"/>
      <c r="I76" s="28">
        <f t="shared" si="14"/>
        <v>0</v>
      </c>
      <c r="J76" s="57">
        <f t="shared" si="12"/>
        <v>0</v>
      </c>
      <c r="K76" s="38">
        <f t="shared" si="9"/>
        <v>0</v>
      </c>
      <c r="L76" s="45" t="e">
        <f t="shared" si="10"/>
        <v>#DIV/0!</v>
      </c>
    </row>
    <row r="77" spans="1:12" ht="15">
      <c r="A77" s="75">
        <v>99205</v>
      </c>
      <c r="B77" s="16"/>
      <c r="C77" s="25" t="s">
        <v>57</v>
      </c>
      <c r="D77" s="55">
        <v>4.77</v>
      </c>
      <c r="E77" s="109">
        <v>4.77</v>
      </c>
      <c r="F77" s="89">
        <f t="shared" si="7"/>
        <v>0</v>
      </c>
      <c r="G77" s="90">
        <f t="shared" si="13"/>
        <v>0</v>
      </c>
      <c r="H77" s="63"/>
      <c r="I77" s="28">
        <f t="shared" si="14"/>
        <v>0</v>
      </c>
      <c r="J77" s="57">
        <f t="shared" si="12"/>
        <v>0</v>
      </c>
      <c r="K77" s="38">
        <f t="shared" si="9"/>
        <v>0</v>
      </c>
      <c r="L77" s="45" t="e">
        <f t="shared" si="10"/>
        <v>#DIV/0!</v>
      </c>
    </row>
    <row r="78" spans="1:12" ht="15">
      <c r="A78" s="74">
        <v>99212</v>
      </c>
      <c r="B78" s="16"/>
      <c r="C78" s="17" t="s">
        <v>58</v>
      </c>
      <c r="D78" s="55">
        <v>0.72</v>
      </c>
      <c r="E78" s="34">
        <v>0.71</v>
      </c>
      <c r="F78" s="121">
        <f t="shared" si="7"/>
        <v>-0.010000000000000009</v>
      </c>
      <c r="G78" s="122">
        <f t="shared" si="13"/>
        <v>-0.013888888888888902</v>
      </c>
      <c r="H78" s="63"/>
      <c r="I78" s="28">
        <f t="shared" si="14"/>
        <v>0</v>
      </c>
      <c r="J78" s="57">
        <f t="shared" si="12"/>
        <v>0</v>
      </c>
      <c r="K78" s="38">
        <f t="shared" si="9"/>
        <v>0</v>
      </c>
      <c r="L78" s="45" t="e">
        <f t="shared" si="10"/>
        <v>#DIV/0!</v>
      </c>
    </row>
    <row r="79" spans="1:12" ht="15">
      <c r="A79" s="74">
        <v>99213</v>
      </c>
      <c r="B79" s="16"/>
      <c r="C79" s="17" t="s">
        <v>58</v>
      </c>
      <c r="D79" s="55">
        <v>1.43</v>
      </c>
      <c r="E79" s="34">
        <v>1.44</v>
      </c>
      <c r="F79" s="89">
        <f t="shared" si="7"/>
        <v>0.010000000000000009</v>
      </c>
      <c r="G79" s="90">
        <f t="shared" si="13"/>
        <v>0.006993006993007</v>
      </c>
      <c r="H79" s="63"/>
      <c r="I79" s="28">
        <f t="shared" si="14"/>
        <v>0</v>
      </c>
      <c r="J79" s="57">
        <f t="shared" si="12"/>
        <v>0</v>
      </c>
      <c r="K79" s="38">
        <f t="shared" si="9"/>
        <v>0</v>
      </c>
      <c r="L79" s="45" t="e">
        <f t="shared" si="10"/>
        <v>#DIV/0!</v>
      </c>
    </row>
    <row r="80" spans="1:12" ht="15">
      <c r="A80" s="74">
        <v>99214</v>
      </c>
      <c r="B80" s="16"/>
      <c r="C80" s="17" t="s">
        <v>58</v>
      </c>
      <c r="D80" s="55">
        <v>2.21</v>
      </c>
      <c r="E80" s="55">
        <v>2.2</v>
      </c>
      <c r="F80" s="121">
        <f t="shared" si="7"/>
        <v>-0.009999999999999787</v>
      </c>
      <c r="G80" s="122">
        <f t="shared" si="13"/>
        <v>-0.0045248868778279576</v>
      </c>
      <c r="H80" s="63"/>
      <c r="I80" s="28">
        <f t="shared" si="14"/>
        <v>0</v>
      </c>
      <c r="J80" s="57">
        <f t="shared" si="12"/>
        <v>0</v>
      </c>
      <c r="K80" s="38">
        <f t="shared" si="9"/>
        <v>0</v>
      </c>
      <c r="L80" s="45" t="e">
        <f t="shared" si="10"/>
        <v>#DIV/0!</v>
      </c>
    </row>
    <row r="81" spans="1:12" ht="15">
      <c r="A81" s="74">
        <v>99215</v>
      </c>
      <c r="B81" s="16"/>
      <c r="C81" s="17" t="s">
        <v>58</v>
      </c>
      <c r="D81" s="55">
        <v>3.14</v>
      </c>
      <c r="E81" s="34">
        <v>3.13</v>
      </c>
      <c r="F81" s="121">
        <f t="shared" si="7"/>
        <v>-0.010000000000000231</v>
      </c>
      <c r="G81" s="122">
        <f t="shared" si="13"/>
        <v>-0.003184713375796252</v>
      </c>
      <c r="H81" s="63"/>
      <c r="I81" s="28">
        <f t="shared" si="14"/>
        <v>0</v>
      </c>
      <c r="J81" s="57">
        <f t="shared" si="12"/>
        <v>0</v>
      </c>
      <c r="K81" s="38">
        <f t="shared" si="9"/>
        <v>0</v>
      </c>
      <c r="L81" s="45" t="e">
        <f t="shared" si="10"/>
        <v>#DIV/0!</v>
      </c>
    </row>
    <row r="82" spans="1:12" ht="15">
      <c r="A82" s="74">
        <v>99221</v>
      </c>
      <c r="B82" s="16"/>
      <c r="C82" s="12" t="s">
        <v>59</v>
      </c>
      <c r="D82" s="55">
        <v>2.87</v>
      </c>
      <c r="E82" s="34">
        <v>2.86</v>
      </c>
      <c r="F82" s="121">
        <f t="shared" si="7"/>
        <v>-0.010000000000000231</v>
      </c>
      <c r="G82" s="122">
        <f t="shared" si="13"/>
        <v>-0.0034843205574913694</v>
      </c>
      <c r="H82" s="63"/>
      <c r="I82" s="28">
        <f t="shared" si="14"/>
        <v>0</v>
      </c>
      <c r="J82" s="57">
        <f t="shared" si="12"/>
        <v>0</v>
      </c>
      <c r="K82" s="38">
        <f t="shared" si="9"/>
        <v>0</v>
      </c>
      <c r="L82" s="45" t="e">
        <f t="shared" si="10"/>
        <v>#DIV/0!</v>
      </c>
    </row>
    <row r="83" spans="1:12" ht="15">
      <c r="A83" s="74">
        <v>99222</v>
      </c>
      <c r="B83" s="16"/>
      <c r="C83" s="12" t="s">
        <v>59</v>
      </c>
      <c r="D83" s="55">
        <v>3.87</v>
      </c>
      <c r="E83" s="34">
        <v>3.85</v>
      </c>
      <c r="F83" s="121">
        <f t="shared" si="7"/>
        <v>-0.020000000000000018</v>
      </c>
      <c r="G83" s="122">
        <f t="shared" si="13"/>
        <v>-0.005167958656330754</v>
      </c>
      <c r="H83" s="63"/>
      <c r="I83" s="28">
        <f t="shared" si="14"/>
        <v>0</v>
      </c>
      <c r="J83" s="57">
        <f t="shared" si="12"/>
        <v>0</v>
      </c>
      <c r="K83" s="38">
        <f t="shared" si="9"/>
        <v>0</v>
      </c>
      <c r="L83" s="45" t="e">
        <f t="shared" si="10"/>
        <v>#DIV/0!</v>
      </c>
    </row>
    <row r="84" spans="1:13" ht="15">
      <c r="A84" s="74">
        <v>99223</v>
      </c>
      <c r="B84" s="16"/>
      <c r="C84" s="12" t="s">
        <v>59</v>
      </c>
      <c r="D84" s="55">
        <v>5.73</v>
      </c>
      <c r="E84" s="55">
        <v>5.7</v>
      </c>
      <c r="F84" s="121">
        <f t="shared" si="7"/>
        <v>-0.03000000000000025</v>
      </c>
      <c r="G84" s="122">
        <f t="shared" si="13"/>
        <v>-0.0052356020942408805</v>
      </c>
      <c r="H84" s="63"/>
      <c r="I84" s="28">
        <f t="shared" si="14"/>
        <v>0</v>
      </c>
      <c r="J84" s="57">
        <f t="shared" si="12"/>
        <v>0</v>
      </c>
      <c r="K84" s="38">
        <f t="shared" si="9"/>
        <v>0</v>
      </c>
      <c r="L84" s="45" t="e">
        <f t="shared" si="10"/>
        <v>#DIV/0!</v>
      </c>
      <c r="M84" s="128">
        <f>SUM(K50:K84)</f>
        <v>0</v>
      </c>
    </row>
    <row r="85" spans="1:12" ht="15">
      <c r="A85" s="74">
        <v>99231</v>
      </c>
      <c r="B85" s="16"/>
      <c r="C85" s="12" t="s">
        <v>60</v>
      </c>
      <c r="D85" s="55">
        <v>1.1</v>
      </c>
      <c r="E85" s="34">
        <v>1.11</v>
      </c>
      <c r="F85" s="89">
        <f>+E85-D85</f>
        <v>0.010000000000000009</v>
      </c>
      <c r="G85" s="90">
        <f>F85/D85</f>
        <v>0.009090909090909097</v>
      </c>
      <c r="H85" s="63"/>
      <c r="I85" s="108">
        <f>35.8441*D85*H85</f>
        <v>0</v>
      </c>
      <c r="J85" s="56">
        <f>36.1096*E85*H85</f>
        <v>0</v>
      </c>
      <c r="K85" s="64">
        <f>J85-I85</f>
        <v>0</v>
      </c>
      <c r="L85" s="45" t="e">
        <f>K85/I85</f>
        <v>#DIV/0!</v>
      </c>
    </row>
    <row r="86" ht="12.75">
      <c r="L86" s="30"/>
    </row>
    <row r="87" ht="12.75">
      <c r="L87" s="30"/>
    </row>
    <row r="88" ht="12.75">
      <c r="L88" s="30"/>
    </row>
    <row r="89" ht="12.75">
      <c r="L89" s="30"/>
    </row>
    <row r="90" ht="12.75">
      <c r="L90" s="30"/>
    </row>
    <row r="91" spans="1:12" ht="12.75">
      <c r="A91" s="43"/>
      <c r="E91" s="49"/>
      <c r="F91" s="49" t="s">
        <v>82</v>
      </c>
      <c r="G91" s="49" t="s">
        <v>82</v>
      </c>
      <c r="H91" s="3" t="s">
        <v>83</v>
      </c>
      <c r="I91" s="4" t="s">
        <v>0</v>
      </c>
      <c r="J91" s="53" t="s">
        <v>0</v>
      </c>
      <c r="K91" s="49" t="s">
        <v>82</v>
      </c>
      <c r="L91" s="49" t="s">
        <v>82</v>
      </c>
    </row>
    <row r="92" spans="1:12" ht="12.75">
      <c r="A92" s="2"/>
      <c r="B92" s="2"/>
      <c r="C92" s="2"/>
      <c r="D92" s="3" t="s">
        <v>77</v>
      </c>
      <c r="E92" s="49" t="s">
        <v>81</v>
      </c>
      <c r="F92" s="50" t="s">
        <v>1</v>
      </c>
      <c r="G92" s="50" t="s">
        <v>1</v>
      </c>
      <c r="H92" s="47" t="s">
        <v>2</v>
      </c>
      <c r="I92" s="65" t="s">
        <v>78</v>
      </c>
      <c r="J92" s="66" t="s">
        <v>84</v>
      </c>
      <c r="K92" s="53" t="s">
        <v>3</v>
      </c>
      <c r="L92" s="53" t="s">
        <v>3</v>
      </c>
    </row>
    <row r="93" spans="1:12" ht="13.5">
      <c r="A93" s="5" t="s">
        <v>4</v>
      </c>
      <c r="B93" s="6"/>
      <c r="C93" s="5" t="s">
        <v>5</v>
      </c>
      <c r="D93" s="24" t="s">
        <v>50</v>
      </c>
      <c r="E93" s="52" t="s">
        <v>50</v>
      </c>
      <c r="F93" s="51" t="s">
        <v>6</v>
      </c>
      <c r="G93" s="51" t="s">
        <v>7</v>
      </c>
      <c r="H93" s="48" t="s">
        <v>51</v>
      </c>
      <c r="I93" s="7" t="s">
        <v>8</v>
      </c>
      <c r="J93" s="52" t="s">
        <v>8</v>
      </c>
      <c r="K93" s="54" t="s">
        <v>9</v>
      </c>
      <c r="L93" s="54" t="s">
        <v>76</v>
      </c>
    </row>
    <row r="94" spans="1:12" ht="15">
      <c r="A94" s="74">
        <v>99232</v>
      </c>
      <c r="B94" s="16"/>
      <c r="C94" s="12" t="s">
        <v>60</v>
      </c>
      <c r="D94" s="55">
        <v>2.04</v>
      </c>
      <c r="E94" s="34">
        <v>2.04</v>
      </c>
      <c r="F94" s="89">
        <f>+E94-D94</f>
        <v>0</v>
      </c>
      <c r="G94" s="90">
        <f>F94/D94</f>
        <v>0</v>
      </c>
      <c r="H94" s="63"/>
      <c r="I94" s="130">
        <f aca="true" t="shared" si="15" ref="I94:I102">35.8441*D94*H94</f>
        <v>0</v>
      </c>
      <c r="J94" s="57">
        <f>36.1096*E94*H94</f>
        <v>0</v>
      </c>
      <c r="K94" s="38">
        <f>J94-I94</f>
        <v>0</v>
      </c>
      <c r="L94" s="45" t="e">
        <f>K94/I94</f>
        <v>#DIV/0!</v>
      </c>
    </row>
    <row r="95" spans="1:12" ht="15">
      <c r="A95" s="74">
        <v>99233</v>
      </c>
      <c r="B95" s="16"/>
      <c r="C95" s="12" t="s">
        <v>60</v>
      </c>
      <c r="D95" s="34">
        <v>2.94</v>
      </c>
      <c r="E95" s="34">
        <v>2.93</v>
      </c>
      <c r="F95" s="121">
        <f>+E95-D95</f>
        <v>-0.009999999999999787</v>
      </c>
      <c r="G95" s="122">
        <f>F95/D95</f>
        <v>-0.0034013605442176145</v>
      </c>
      <c r="H95" s="63"/>
      <c r="I95" s="130">
        <f t="shared" si="15"/>
        <v>0</v>
      </c>
      <c r="J95" s="57">
        <f>36.1096*E95*H95</f>
        <v>0</v>
      </c>
      <c r="K95" s="38">
        <f>J95-I95</f>
        <v>0</v>
      </c>
      <c r="L95" s="45" t="e">
        <f>K95/I95</f>
        <v>#DIV/0!</v>
      </c>
    </row>
    <row r="96" spans="1:12" ht="12.75">
      <c r="A96" s="76">
        <v>99238</v>
      </c>
      <c r="B96" s="1"/>
      <c r="C96" s="12" t="s">
        <v>69</v>
      </c>
      <c r="D96" s="34">
        <v>2.06</v>
      </c>
      <c r="E96" s="34">
        <v>2.05</v>
      </c>
      <c r="F96" s="121">
        <f aca="true" t="shared" si="16" ref="F96:F101">+E96-D96</f>
        <v>-0.010000000000000231</v>
      </c>
      <c r="G96" s="122">
        <f aca="true" t="shared" si="17" ref="G96:G101">F96/D96</f>
        <v>-0.004854368932038947</v>
      </c>
      <c r="H96" s="63"/>
      <c r="I96" s="131">
        <f t="shared" si="15"/>
        <v>0</v>
      </c>
      <c r="J96" s="57">
        <f aca="true" t="shared" si="18" ref="J96:J101">36.1096*E96*H96</f>
        <v>0</v>
      </c>
      <c r="K96" s="124">
        <f aca="true" t="shared" si="19" ref="K96:K101">J96-I96</f>
        <v>0</v>
      </c>
      <c r="L96" s="45" t="e">
        <f aca="true" t="shared" si="20" ref="L96:L101">K96/I96</f>
        <v>#DIV/0!</v>
      </c>
    </row>
    <row r="97" spans="1:12" ht="15">
      <c r="A97" s="74">
        <v>99354</v>
      </c>
      <c r="B97" s="16"/>
      <c r="C97" s="18" t="s">
        <v>61</v>
      </c>
      <c r="D97" s="55">
        <v>2.61</v>
      </c>
      <c r="E97" s="34">
        <v>2.62</v>
      </c>
      <c r="F97" s="89">
        <f t="shared" si="16"/>
        <v>0.010000000000000231</v>
      </c>
      <c r="G97" s="90">
        <f t="shared" si="17"/>
        <v>0.0038314176245211615</v>
      </c>
      <c r="H97" s="63"/>
      <c r="I97" s="130">
        <f t="shared" si="15"/>
        <v>0</v>
      </c>
      <c r="J97" s="57">
        <f t="shared" si="18"/>
        <v>0</v>
      </c>
      <c r="K97" s="38">
        <f t="shared" si="19"/>
        <v>0</v>
      </c>
      <c r="L97" s="45" t="e">
        <f t="shared" si="20"/>
        <v>#DIV/0!</v>
      </c>
    </row>
    <row r="98" spans="1:12" ht="15">
      <c r="A98" s="74">
        <v>99358</v>
      </c>
      <c r="B98" s="16"/>
      <c r="C98" s="18" t="s">
        <v>62</v>
      </c>
      <c r="D98" s="34">
        <v>3.09</v>
      </c>
      <c r="E98" s="34">
        <v>3.07</v>
      </c>
      <c r="F98" s="121">
        <f t="shared" si="16"/>
        <v>-0.020000000000000018</v>
      </c>
      <c r="G98" s="122">
        <f t="shared" si="17"/>
        <v>-0.00647249190938512</v>
      </c>
      <c r="H98" s="63"/>
      <c r="I98" s="130">
        <f t="shared" si="15"/>
        <v>0</v>
      </c>
      <c r="J98" s="57">
        <f t="shared" si="18"/>
        <v>0</v>
      </c>
      <c r="K98" s="38">
        <f t="shared" si="19"/>
        <v>0</v>
      </c>
      <c r="L98" s="45" t="e">
        <f t="shared" si="20"/>
        <v>#DIV/0!</v>
      </c>
    </row>
    <row r="99" spans="1:12" ht="15">
      <c r="A99" s="74">
        <v>99359</v>
      </c>
      <c r="B99" s="16"/>
      <c r="C99" s="18" t="s">
        <v>63</v>
      </c>
      <c r="D99" s="34">
        <v>1.48</v>
      </c>
      <c r="E99" s="34">
        <v>1.48</v>
      </c>
      <c r="F99" s="89">
        <f t="shared" si="16"/>
        <v>0</v>
      </c>
      <c r="G99" s="90">
        <f t="shared" si="17"/>
        <v>0</v>
      </c>
      <c r="H99" s="63"/>
      <c r="I99" s="130">
        <f t="shared" si="15"/>
        <v>0</v>
      </c>
      <c r="J99" s="57">
        <f t="shared" si="18"/>
        <v>0</v>
      </c>
      <c r="K99" s="38">
        <f t="shared" si="19"/>
        <v>0</v>
      </c>
      <c r="L99" s="45" t="e">
        <f t="shared" si="20"/>
        <v>#DIV/0!</v>
      </c>
    </row>
    <row r="100" spans="1:12" ht="12.75">
      <c r="A100" s="74">
        <v>99406</v>
      </c>
      <c r="B100" s="10"/>
      <c r="C100" s="18" t="s">
        <v>64</v>
      </c>
      <c r="D100" s="34">
        <v>0.35</v>
      </c>
      <c r="E100" s="34">
        <v>0.35</v>
      </c>
      <c r="F100" s="89">
        <f t="shared" si="16"/>
        <v>0</v>
      </c>
      <c r="G100" s="90">
        <f t="shared" si="17"/>
        <v>0</v>
      </c>
      <c r="H100" s="63"/>
      <c r="I100" s="130">
        <f t="shared" si="15"/>
        <v>0</v>
      </c>
      <c r="J100" s="57">
        <f t="shared" si="18"/>
        <v>0</v>
      </c>
      <c r="K100" s="38">
        <f t="shared" si="19"/>
        <v>0</v>
      </c>
      <c r="L100" s="45" t="e">
        <f t="shared" si="20"/>
        <v>#DIV/0!</v>
      </c>
    </row>
    <row r="101" spans="1:12" ht="12.75">
      <c r="A101" s="77">
        <v>99407</v>
      </c>
      <c r="B101" s="11"/>
      <c r="C101" s="18" t="s">
        <v>65</v>
      </c>
      <c r="D101" s="34">
        <v>0.72</v>
      </c>
      <c r="E101" s="34">
        <v>0.73</v>
      </c>
      <c r="F101" s="89">
        <f t="shared" si="16"/>
        <v>0.010000000000000009</v>
      </c>
      <c r="G101" s="90">
        <f t="shared" si="17"/>
        <v>0.013888888888888902</v>
      </c>
      <c r="H101" s="63"/>
      <c r="I101" s="130">
        <f t="shared" si="15"/>
        <v>0</v>
      </c>
      <c r="J101" s="57">
        <f t="shared" si="18"/>
        <v>0</v>
      </c>
      <c r="K101" s="38">
        <f t="shared" si="19"/>
        <v>0</v>
      </c>
      <c r="L101" s="45" t="e">
        <f t="shared" si="20"/>
        <v>#DIV/0!</v>
      </c>
    </row>
    <row r="102" spans="1:12" ht="12.75">
      <c r="A102" s="135" t="s">
        <v>86</v>
      </c>
      <c r="B102" s="112">
        <v>26</v>
      </c>
      <c r="C102" s="148" t="s">
        <v>104</v>
      </c>
      <c r="D102" s="78">
        <v>0.83</v>
      </c>
      <c r="E102" s="119" t="s">
        <v>94</v>
      </c>
      <c r="F102" s="44" t="s">
        <v>95</v>
      </c>
      <c r="G102" s="44" t="s">
        <v>95</v>
      </c>
      <c r="H102" s="63"/>
      <c r="I102" s="130">
        <f t="shared" si="15"/>
        <v>0</v>
      </c>
      <c r="J102" s="57">
        <v>0</v>
      </c>
      <c r="K102" s="38">
        <f>J102-I102</f>
        <v>0</v>
      </c>
      <c r="L102" s="45" t="e">
        <f>K102/I102</f>
        <v>#DIV/0!</v>
      </c>
    </row>
    <row r="103" spans="1:12" ht="12.75">
      <c r="A103" s="135" t="s">
        <v>87</v>
      </c>
      <c r="B103" s="29">
        <v>26</v>
      </c>
      <c r="C103" s="149" t="s">
        <v>105</v>
      </c>
      <c r="D103" s="78">
        <v>0.57</v>
      </c>
      <c r="E103" s="119" t="s">
        <v>94</v>
      </c>
      <c r="F103" s="44" t="s">
        <v>95</v>
      </c>
      <c r="G103" s="44" t="s">
        <v>95</v>
      </c>
      <c r="H103" s="63"/>
      <c r="I103" s="130">
        <f>35.8441*D103*H103</f>
        <v>0</v>
      </c>
      <c r="J103" s="57">
        <v>0</v>
      </c>
      <c r="K103" s="38">
        <f>J103-I103</f>
        <v>0</v>
      </c>
      <c r="L103" s="45" t="e">
        <f>K103/I103</f>
        <v>#DIV/0!</v>
      </c>
    </row>
    <row r="104" spans="1:13" ht="15">
      <c r="A104" s="135" t="s">
        <v>88</v>
      </c>
      <c r="B104" s="8"/>
      <c r="C104" s="150" t="s">
        <v>106</v>
      </c>
      <c r="D104" s="78">
        <v>0</v>
      </c>
      <c r="E104" s="119" t="s">
        <v>94</v>
      </c>
      <c r="F104" s="44" t="s">
        <v>95</v>
      </c>
      <c r="G104" s="44" t="s">
        <v>95</v>
      </c>
      <c r="H104" s="63"/>
      <c r="I104" s="132">
        <f>35.8441*D104*H104</f>
        <v>0</v>
      </c>
      <c r="J104" s="129">
        <v>0</v>
      </c>
      <c r="K104" s="87">
        <f>J104-I104</f>
        <v>0</v>
      </c>
      <c r="L104" s="45" t="e">
        <f>K104/I104</f>
        <v>#DIV/0!</v>
      </c>
      <c r="M104" s="133">
        <f>SUM(K85:K104)</f>
        <v>0</v>
      </c>
    </row>
    <row r="105" spans="1:13" ht="16.5">
      <c r="A105" s="37"/>
      <c r="B105" s="35" t="s">
        <v>79</v>
      </c>
      <c r="C105" s="58"/>
      <c r="D105" s="79"/>
      <c r="E105" s="1"/>
      <c r="F105" s="8"/>
      <c r="G105" s="29" t="s">
        <v>55</v>
      </c>
      <c r="H105" s="33">
        <f>SUM(H5:H104)</f>
        <v>0</v>
      </c>
      <c r="I105" s="31">
        <f>SUM(I5:I104)</f>
        <v>0</v>
      </c>
      <c r="J105" s="31">
        <f>SUM(J5:J104)</f>
        <v>0</v>
      </c>
      <c r="K105" s="31">
        <f>SUM(K5:K104)</f>
        <v>0</v>
      </c>
      <c r="L105" s="19"/>
      <c r="M105" s="31">
        <f>SUM(M5:M104)</f>
        <v>0</v>
      </c>
    </row>
    <row r="106" spans="1:12" ht="13.5">
      <c r="A106" s="120"/>
      <c r="B106" s="134"/>
      <c r="C106" s="80"/>
      <c r="D106" s="81"/>
      <c r="E106" s="1"/>
      <c r="F106" s="8"/>
      <c r="G106" s="29"/>
      <c r="H106" s="33"/>
      <c r="I106" s="31"/>
      <c r="J106" s="31"/>
      <c r="K106" s="8"/>
      <c r="L106" s="19"/>
    </row>
    <row r="107" spans="2:14" ht="12.75">
      <c r="B107" s="14"/>
      <c r="C107" s="14"/>
      <c r="D107" s="1"/>
      <c r="E107" s="1"/>
      <c r="F107" s="8"/>
      <c r="G107" s="8"/>
      <c r="H107" s="8"/>
      <c r="I107" s="8"/>
      <c r="J107" s="20" t="s">
        <v>74</v>
      </c>
      <c r="K107" s="27">
        <f>+J105-I105</f>
        <v>0</v>
      </c>
      <c r="L107" s="21"/>
      <c r="N107" s="22"/>
    </row>
    <row r="108" spans="1:12" ht="12.75">
      <c r="A108" s="83" t="s">
        <v>49</v>
      </c>
      <c r="E108" s="1"/>
      <c r="F108" s="8"/>
      <c r="G108" s="8"/>
      <c r="H108" s="118"/>
      <c r="I108" s="8"/>
      <c r="J108" s="46" t="s">
        <v>75</v>
      </c>
      <c r="K108" s="27">
        <f>2*K107</f>
        <v>0</v>
      </c>
      <c r="L108" s="21"/>
    </row>
    <row r="109" spans="5:12" ht="13.5">
      <c r="E109" s="82"/>
      <c r="F109" s="82"/>
      <c r="G109" s="8"/>
      <c r="H109" s="8"/>
      <c r="I109" s="8"/>
      <c r="J109" s="26" t="s">
        <v>56</v>
      </c>
      <c r="K109" s="36" t="e">
        <f>K107/I105</f>
        <v>#DIV/0!</v>
      </c>
      <c r="L109" s="32"/>
    </row>
    <row r="110" spans="1:13" ht="15">
      <c r="A110" s="151" t="s">
        <v>107</v>
      </c>
      <c r="B110" s="22"/>
      <c r="C110" s="22"/>
      <c r="D110" s="22"/>
      <c r="E110" s="137"/>
      <c r="F110" s="137"/>
      <c r="G110" s="138"/>
      <c r="H110" s="138"/>
      <c r="I110" s="138"/>
      <c r="J110" s="139"/>
      <c r="K110" s="140"/>
      <c r="L110" s="141"/>
      <c r="M110" s="22"/>
    </row>
    <row r="111" spans="1:13" ht="15">
      <c r="A111" s="160" t="s">
        <v>108</v>
      </c>
      <c r="B111" s="22"/>
      <c r="C111" s="22"/>
      <c r="D111" s="22"/>
      <c r="E111" s="137"/>
      <c r="F111" s="137"/>
      <c r="G111" s="138"/>
      <c r="H111" s="138"/>
      <c r="I111" s="138"/>
      <c r="J111" s="139"/>
      <c r="K111" s="140"/>
      <c r="L111" s="141"/>
      <c r="M111" s="22"/>
    </row>
    <row r="112" spans="1:13" ht="13.5">
      <c r="A112" s="147" t="s">
        <v>109</v>
      </c>
      <c r="B112" s="22"/>
      <c r="C112" s="22"/>
      <c r="D112" s="22"/>
      <c r="E112" s="137"/>
      <c r="F112" s="137"/>
      <c r="G112" s="138"/>
      <c r="H112" s="138"/>
      <c r="I112" s="138"/>
      <c r="J112" s="139"/>
      <c r="K112" s="140"/>
      <c r="L112" s="141"/>
      <c r="M112" s="22"/>
    </row>
    <row r="113" spans="1:13" ht="13.5">
      <c r="A113" s="147" t="s">
        <v>111</v>
      </c>
      <c r="B113" s="22"/>
      <c r="C113" s="22"/>
      <c r="D113" s="22"/>
      <c r="E113" s="137"/>
      <c r="F113" s="137"/>
      <c r="G113" s="138"/>
      <c r="H113" s="138"/>
      <c r="I113" s="138"/>
      <c r="J113" s="139"/>
      <c r="K113" s="140"/>
      <c r="L113" s="141"/>
      <c r="M113" s="22"/>
    </row>
    <row r="114" spans="1:13" ht="13.5">
      <c r="A114" s="147" t="s">
        <v>110</v>
      </c>
      <c r="B114" s="22"/>
      <c r="C114" s="22"/>
      <c r="D114" s="22"/>
      <c r="E114" s="137"/>
      <c r="F114" s="137"/>
      <c r="G114" s="138"/>
      <c r="H114" s="138"/>
      <c r="I114" s="138"/>
      <c r="J114" s="139"/>
      <c r="K114" s="140"/>
      <c r="L114" s="141"/>
      <c r="M114" s="22"/>
    </row>
    <row r="115" spans="1:13" ht="13.5">
      <c r="A115" s="22"/>
      <c r="B115" s="22"/>
      <c r="C115" s="22"/>
      <c r="D115" s="22"/>
      <c r="E115" s="137"/>
      <c r="F115" s="137"/>
      <c r="G115" s="138"/>
      <c r="H115" s="138"/>
      <c r="I115" s="138"/>
      <c r="J115" s="139"/>
      <c r="K115" s="140"/>
      <c r="L115" s="141"/>
      <c r="M115" s="22"/>
    </row>
    <row r="116" spans="1:13" ht="15" customHeight="1">
      <c r="A116" s="104" t="s">
        <v>93</v>
      </c>
      <c r="B116" s="22"/>
      <c r="C116" s="142"/>
      <c r="D116" s="22"/>
      <c r="E116" s="97"/>
      <c r="F116" s="97"/>
      <c r="G116" s="97"/>
      <c r="H116" s="97"/>
      <c r="I116" s="100"/>
      <c r="J116" s="59"/>
      <c r="K116" s="59"/>
      <c r="L116" s="22"/>
      <c r="M116" s="22"/>
    </row>
    <row r="117" spans="1:13" ht="15" customHeight="1">
      <c r="A117" s="143" t="s">
        <v>112</v>
      </c>
      <c r="B117" s="144"/>
      <c r="C117" s="145"/>
      <c r="D117" s="161"/>
      <c r="E117" s="162"/>
      <c r="F117" s="162"/>
      <c r="G117" s="97"/>
      <c r="H117" s="97"/>
      <c r="I117" s="101"/>
      <c r="J117" s="60"/>
      <c r="K117" s="61"/>
      <c r="L117" s="22"/>
      <c r="M117" s="22"/>
    </row>
    <row r="118" spans="1:13" ht="16.5">
      <c r="A118" s="126" t="s">
        <v>97</v>
      </c>
      <c r="B118" s="96"/>
      <c r="C118" s="96"/>
      <c r="D118" s="97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6.5">
      <c r="A119" s="136" t="s">
        <v>102</v>
      </c>
      <c r="B119" s="98"/>
      <c r="C119" s="96"/>
      <c r="D119" s="97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6.5">
      <c r="A120" s="84" t="s">
        <v>85</v>
      </c>
      <c r="B120" s="96"/>
      <c r="C120" s="98"/>
      <c r="D120" s="99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6.5">
      <c r="A121" s="85" t="s">
        <v>99</v>
      </c>
      <c r="B121" s="102"/>
      <c r="C121" s="96"/>
      <c r="D121" s="97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6.5">
      <c r="A122" s="62" t="s">
        <v>80</v>
      </c>
      <c r="B122" s="103"/>
      <c r="C122" s="102"/>
      <c r="D122" s="103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ht="15">
      <c r="A123" s="146" t="s">
        <v>91</v>
      </c>
      <c r="B123" s="14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16.5">
      <c r="A124" s="105" t="s">
        <v>92</v>
      </c>
      <c r="B124" s="14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ht="12.75">
      <c r="A125" s="22"/>
      <c r="B125" s="22"/>
      <c r="C125" s="142"/>
      <c r="D125" s="14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ht="13.5">
      <c r="A126" s="106" t="s">
        <v>113</v>
      </c>
      <c r="B126" s="22"/>
      <c r="C126" s="22"/>
      <c r="D126" s="22"/>
      <c r="E126" s="147" t="s">
        <v>101</v>
      </c>
      <c r="F126" s="22"/>
      <c r="G126" s="22"/>
      <c r="H126" s="22"/>
      <c r="I126" s="138" t="s">
        <v>100</v>
      </c>
      <c r="J126" s="22"/>
      <c r="K126" s="22"/>
      <c r="L126" s="22"/>
      <c r="M126" s="22"/>
    </row>
    <row r="131" spans="2:7" ht="13.5">
      <c r="B131" s="142"/>
      <c r="C131" s="22"/>
      <c r="D131" s="137"/>
      <c r="E131" s="137"/>
      <c r="F131" s="137"/>
      <c r="G131" s="152"/>
    </row>
    <row r="132" spans="2:7" ht="15">
      <c r="B132" s="153"/>
      <c r="C132" s="154"/>
      <c r="D132" s="155"/>
      <c r="E132" s="155"/>
      <c r="F132" s="155"/>
      <c r="G132" s="156"/>
    </row>
    <row r="137" ht="15">
      <c r="A137" s="157"/>
    </row>
    <row r="138" ht="15">
      <c r="A138" s="157"/>
    </row>
    <row r="139" ht="15">
      <c r="A139" s="157"/>
    </row>
    <row r="140" ht="15">
      <c r="A140" s="157"/>
    </row>
  </sheetData>
  <sheetProtection password="EA36" sheet="1"/>
  <printOptions/>
  <pageMargins left="0.75" right="0.59" top="1" bottom="0.74" header="0.62" footer="0.5"/>
  <pageSetup fitToHeight="0" fitToWidth="1" horizontalDpi="600" verticalDpi="600" orientation="landscape" scale="84" r:id="rId1"/>
  <headerFooter alignWithMargins="0">
    <oddHeader>&amp;C&amp;14CY 2015-16 Part B Hospital-Based Physician RVUs and Estimated Financial Impact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Paul Williams</cp:lastModifiedBy>
  <cp:lastPrinted>2015-07-20T22:24:25Z</cp:lastPrinted>
  <dcterms:created xsi:type="dcterms:W3CDTF">2007-07-06T16:38:22Z</dcterms:created>
  <dcterms:modified xsi:type="dcterms:W3CDTF">2015-08-05T16:11:15Z</dcterms:modified>
  <cp:category/>
  <cp:version/>
  <cp:contentType/>
  <cp:contentStatus/>
</cp:coreProperties>
</file>